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8209"/>
  <workbookPr/>
  <mc:AlternateContent xmlns:mc="http://schemas.openxmlformats.org/markup-compatibility/2006">
    <mc:Choice Requires="x15">
      <x15ac:absPath xmlns:x15ac="http://schemas.microsoft.com/office/spreadsheetml/2010/11/ac" url="/Users/jackaubert/Desktop/Jack document/CCN Animation/nelle grille/projet accord/"/>
    </mc:Choice>
  </mc:AlternateContent>
  <bookViews>
    <workbookView xWindow="0" yWindow="460" windowWidth="38400" windowHeight="20020" tabRatio="500"/>
  </bookViews>
  <sheets>
    <sheet name="Feuil1" sheetId="1" r:id="rId1"/>
  </sheet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H125" i="1" l="1"/>
  <c r="H92" i="1"/>
  <c r="H15" i="1"/>
  <c r="H14" i="1"/>
  <c r="I11" i="1"/>
  <c r="J11" i="1"/>
  <c r="H29" i="1"/>
  <c r="K114" i="1"/>
  <c r="I114" i="1"/>
  <c r="J114" i="1"/>
  <c r="K33" i="1"/>
  <c r="I33" i="1"/>
  <c r="J33" i="1"/>
  <c r="K42" i="1"/>
  <c r="I42" i="1"/>
  <c r="J42" i="1"/>
  <c r="H158" i="1"/>
  <c r="K158" i="1"/>
  <c r="I158" i="1"/>
  <c r="J158" i="1"/>
  <c r="H156" i="1"/>
  <c r="K156" i="1"/>
  <c r="I156" i="1"/>
  <c r="J156" i="1"/>
  <c r="H154" i="1"/>
  <c r="K154" i="1"/>
  <c r="I154" i="1"/>
  <c r="J154" i="1"/>
  <c r="H152" i="1"/>
  <c r="K152" i="1"/>
  <c r="I152" i="1"/>
  <c r="J152" i="1"/>
  <c r="K121" i="1"/>
  <c r="I121" i="1"/>
  <c r="J121" i="1"/>
  <c r="K117" i="1"/>
  <c r="I117" i="1"/>
  <c r="J117" i="1"/>
  <c r="K111" i="1"/>
  <c r="I111" i="1"/>
  <c r="J111" i="1"/>
  <c r="K108" i="1"/>
  <c r="I108" i="1"/>
  <c r="J108" i="1"/>
  <c r="K105" i="1"/>
  <c r="I105" i="1"/>
  <c r="J105" i="1"/>
  <c r="K102" i="1"/>
  <c r="I102" i="1"/>
  <c r="J102" i="1"/>
  <c r="K79" i="1"/>
  <c r="I79" i="1"/>
  <c r="J79" i="1"/>
  <c r="K21" i="1"/>
  <c r="I21" i="1"/>
  <c r="J21" i="1"/>
  <c r="H3" i="1"/>
  <c r="H159" i="1"/>
  <c r="H157" i="1"/>
  <c r="H155" i="1"/>
  <c r="H153" i="1"/>
  <c r="H151" i="1"/>
  <c r="H150" i="1"/>
  <c r="H143" i="1"/>
  <c r="H138" i="1"/>
  <c r="H134" i="1"/>
  <c r="H130" i="1"/>
  <c r="H126" i="1"/>
  <c r="H123" i="1"/>
  <c r="H122" i="1"/>
  <c r="H120" i="1"/>
  <c r="H119" i="1"/>
  <c r="H116" i="1"/>
  <c r="H115" i="1"/>
  <c r="H112" i="1"/>
  <c r="H110" i="1"/>
  <c r="H109" i="1"/>
  <c r="H106" i="1"/>
  <c r="H104" i="1"/>
  <c r="H103" i="1"/>
  <c r="H100" i="1"/>
  <c r="H99" i="1"/>
  <c r="H20" i="1"/>
  <c r="H19" i="1"/>
  <c r="H22" i="1"/>
  <c r="H97" i="1"/>
  <c r="H98" i="1"/>
  <c r="H96" i="1"/>
  <c r="H89" i="1"/>
  <c r="H90" i="1"/>
  <c r="H88" i="1"/>
  <c r="H38" i="1"/>
  <c r="H35" i="1"/>
  <c r="H86" i="1"/>
  <c r="H85" i="1"/>
  <c r="H83" i="1"/>
  <c r="H82" i="1"/>
  <c r="H80" i="1"/>
  <c r="H78" i="1"/>
  <c r="H77" i="1"/>
  <c r="H75" i="1"/>
  <c r="H73" i="1"/>
  <c r="H74" i="1"/>
  <c r="H72" i="1"/>
  <c r="H71" i="1"/>
  <c r="H70" i="1"/>
  <c r="H67" i="1"/>
  <c r="H65" i="1"/>
  <c r="H64" i="1"/>
  <c r="H63" i="1"/>
  <c r="H62" i="1"/>
  <c r="H61" i="1"/>
  <c r="H60" i="1"/>
  <c r="H58" i="1"/>
  <c r="H57" i="1"/>
  <c r="H55" i="1"/>
  <c r="H54" i="1"/>
  <c r="H53" i="1"/>
  <c r="H52" i="1"/>
  <c r="H51" i="1"/>
  <c r="H50" i="1"/>
  <c r="H49" i="1"/>
  <c r="H48" i="1"/>
  <c r="H47" i="1"/>
  <c r="H46" i="1"/>
  <c r="H44" i="1"/>
  <c r="H45" i="1"/>
  <c r="H43" i="1"/>
  <c r="H40" i="1"/>
  <c r="H39" i="1"/>
  <c r="H37" i="1"/>
  <c r="H36" i="1"/>
  <c r="H34" i="1"/>
  <c r="H31" i="1"/>
  <c r="H30" i="1"/>
  <c r="H27" i="1"/>
  <c r="H26" i="1"/>
  <c r="H24" i="1"/>
  <c r="H23" i="1"/>
  <c r="H18" i="1"/>
  <c r="H17" i="1"/>
  <c r="H16" i="1"/>
  <c r="H13" i="1"/>
  <c r="H4" i="1"/>
  <c r="H5" i="1"/>
  <c r="H6" i="1"/>
  <c r="H7" i="1"/>
  <c r="H8" i="1"/>
  <c r="H9" i="1"/>
  <c r="H10" i="1"/>
  <c r="K159" i="1"/>
  <c r="I159" i="1"/>
  <c r="J159" i="1"/>
  <c r="K157" i="1"/>
  <c r="I157" i="1"/>
  <c r="J157" i="1"/>
  <c r="K155" i="1"/>
  <c r="I155" i="1"/>
  <c r="J155" i="1"/>
  <c r="K153" i="1"/>
  <c r="I153" i="1"/>
  <c r="J153" i="1"/>
  <c r="K151" i="1"/>
  <c r="I151" i="1"/>
  <c r="J151" i="1"/>
  <c r="K150" i="1"/>
  <c r="I150" i="1"/>
  <c r="J150" i="1"/>
  <c r="K149" i="1"/>
  <c r="I149" i="1"/>
  <c r="J149" i="1"/>
  <c r="K148" i="1"/>
  <c r="I148" i="1"/>
  <c r="J148" i="1"/>
  <c r="K146" i="1"/>
  <c r="I146" i="1"/>
  <c r="J146" i="1"/>
  <c r="K144" i="1"/>
  <c r="I144" i="1"/>
  <c r="J144" i="1"/>
  <c r="K143" i="1"/>
  <c r="I143" i="1"/>
  <c r="J143" i="1"/>
  <c r="K142" i="1"/>
  <c r="I142" i="1"/>
  <c r="J142" i="1"/>
  <c r="K141" i="1"/>
  <c r="I141" i="1"/>
  <c r="J141" i="1"/>
  <c r="K139" i="1"/>
  <c r="I139" i="1"/>
  <c r="J139" i="1"/>
  <c r="K138" i="1"/>
  <c r="I138" i="1"/>
  <c r="J138" i="1"/>
  <c r="K137" i="1"/>
  <c r="I137" i="1"/>
  <c r="J137" i="1"/>
  <c r="K135" i="1"/>
  <c r="I135" i="1"/>
  <c r="J135" i="1"/>
  <c r="K134" i="1"/>
  <c r="I134" i="1"/>
  <c r="J134" i="1"/>
  <c r="K133" i="1"/>
  <c r="I133" i="1"/>
  <c r="J133" i="1"/>
  <c r="K131" i="1"/>
  <c r="I131" i="1"/>
  <c r="J131" i="1"/>
  <c r="K130" i="1"/>
  <c r="I130" i="1"/>
  <c r="J130" i="1"/>
  <c r="K129" i="1"/>
  <c r="I129" i="1"/>
  <c r="J129" i="1"/>
  <c r="K127" i="1"/>
  <c r="I127" i="1"/>
  <c r="J127" i="1"/>
  <c r="K126" i="1"/>
  <c r="I126" i="1"/>
  <c r="J126" i="1"/>
  <c r="K125" i="1"/>
  <c r="I125" i="1"/>
  <c r="J125" i="1"/>
  <c r="K123" i="1"/>
  <c r="I123" i="1"/>
  <c r="J123" i="1"/>
  <c r="K122" i="1"/>
  <c r="I122" i="1"/>
  <c r="J122" i="1"/>
  <c r="K120" i="1"/>
  <c r="I120" i="1"/>
  <c r="J120" i="1"/>
  <c r="K119" i="1"/>
  <c r="I119" i="1"/>
  <c r="J119" i="1"/>
  <c r="K118" i="1"/>
  <c r="I118" i="1"/>
  <c r="J118" i="1"/>
  <c r="K116" i="1"/>
  <c r="I116" i="1"/>
  <c r="J116" i="1"/>
  <c r="K115" i="1"/>
  <c r="I115" i="1"/>
  <c r="J115" i="1"/>
  <c r="K113" i="1"/>
  <c r="I113" i="1"/>
  <c r="J113" i="1"/>
  <c r="K112" i="1"/>
  <c r="I112" i="1"/>
  <c r="J112" i="1"/>
  <c r="K110" i="1"/>
  <c r="I110" i="1"/>
  <c r="J110" i="1"/>
  <c r="K109" i="1"/>
  <c r="I109" i="1"/>
  <c r="J109" i="1"/>
  <c r="K107" i="1"/>
  <c r="I107" i="1"/>
  <c r="J107" i="1"/>
  <c r="K106" i="1"/>
  <c r="I106" i="1"/>
  <c r="J106" i="1"/>
  <c r="K104" i="1"/>
  <c r="I104" i="1"/>
  <c r="J104" i="1"/>
  <c r="K103" i="1"/>
  <c r="I103" i="1"/>
  <c r="J103" i="1"/>
  <c r="K101" i="1"/>
  <c r="I101" i="1"/>
  <c r="J101" i="1"/>
  <c r="K100" i="1"/>
  <c r="I100" i="1"/>
  <c r="J100" i="1"/>
  <c r="K99" i="1"/>
  <c r="I99" i="1"/>
  <c r="J99" i="1"/>
  <c r="K20" i="1"/>
  <c r="I20" i="1"/>
  <c r="J20" i="1"/>
  <c r="K19" i="1"/>
  <c r="I19" i="1"/>
  <c r="J19" i="1"/>
  <c r="K98" i="1"/>
  <c r="I98" i="1"/>
  <c r="J98" i="1"/>
  <c r="K97" i="1"/>
  <c r="I97" i="1"/>
  <c r="J97" i="1"/>
  <c r="K22" i="1"/>
  <c r="I22" i="1"/>
  <c r="J22" i="1"/>
  <c r="K96" i="1"/>
  <c r="I96" i="1"/>
  <c r="J96" i="1"/>
  <c r="K95" i="1"/>
  <c r="I95" i="1"/>
  <c r="J95" i="1"/>
  <c r="K94" i="1"/>
  <c r="I94" i="1"/>
  <c r="J94" i="1"/>
  <c r="K93" i="1"/>
  <c r="I93" i="1"/>
  <c r="J93" i="1"/>
  <c r="K92" i="1"/>
  <c r="I92" i="1"/>
  <c r="J92" i="1"/>
  <c r="K91" i="1"/>
  <c r="I91" i="1"/>
  <c r="J91" i="1"/>
  <c r="K90" i="1"/>
  <c r="I90" i="1"/>
  <c r="J90" i="1"/>
  <c r="K89" i="1"/>
  <c r="I89" i="1"/>
  <c r="J89" i="1"/>
  <c r="K88" i="1"/>
  <c r="I88" i="1"/>
  <c r="J88" i="1"/>
  <c r="K87" i="1"/>
  <c r="I87" i="1"/>
  <c r="J87" i="1"/>
  <c r="K38" i="1"/>
  <c r="I38" i="1"/>
  <c r="J38" i="1"/>
  <c r="K35" i="1"/>
  <c r="I35" i="1"/>
  <c r="J35" i="1"/>
  <c r="K86" i="1"/>
  <c r="I86" i="1"/>
  <c r="J86" i="1"/>
  <c r="K85" i="1"/>
  <c r="I85" i="1"/>
  <c r="J85" i="1"/>
  <c r="K83" i="1"/>
  <c r="I83" i="1"/>
  <c r="J83" i="1"/>
  <c r="K82" i="1"/>
  <c r="I82" i="1"/>
  <c r="J82" i="1"/>
  <c r="K80" i="1"/>
  <c r="I80" i="1"/>
  <c r="J80" i="1"/>
  <c r="K78" i="1"/>
  <c r="I78" i="1"/>
  <c r="J78" i="1"/>
  <c r="K77" i="1"/>
  <c r="I77" i="1"/>
  <c r="J77" i="1"/>
  <c r="K76" i="1"/>
  <c r="I76" i="1"/>
  <c r="J76" i="1"/>
  <c r="K75" i="1"/>
  <c r="I75" i="1"/>
  <c r="J75" i="1"/>
  <c r="K74" i="1"/>
  <c r="I74" i="1"/>
  <c r="J74" i="1"/>
  <c r="K73" i="1"/>
  <c r="I73" i="1"/>
  <c r="J73" i="1"/>
  <c r="K72" i="1"/>
  <c r="I72" i="1"/>
  <c r="J72" i="1"/>
  <c r="K71" i="1"/>
  <c r="I71" i="1"/>
  <c r="J71" i="1"/>
  <c r="K70" i="1"/>
  <c r="I70" i="1"/>
  <c r="J70" i="1"/>
  <c r="K68" i="1"/>
  <c r="I68" i="1"/>
  <c r="J68" i="1"/>
  <c r="K67" i="1"/>
  <c r="I67" i="1"/>
  <c r="J67" i="1"/>
  <c r="K66" i="1"/>
  <c r="I66" i="1"/>
  <c r="J66" i="1"/>
  <c r="K65" i="1"/>
  <c r="I65" i="1"/>
  <c r="J65" i="1"/>
  <c r="K64" i="1"/>
  <c r="I64" i="1"/>
  <c r="J64" i="1"/>
  <c r="K63" i="1"/>
  <c r="I63" i="1"/>
  <c r="J63" i="1"/>
  <c r="K62" i="1"/>
  <c r="I62" i="1"/>
  <c r="J62" i="1"/>
  <c r="K61" i="1"/>
  <c r="I61" i="1"/>
  <c r="J61" i="1"/>
  <c r="K60" i="1"/>
  <c r="I60" i="1"/>
  <c r="J60" i="1"/>
  <c r="K58" i="1"/>
  <c r="I58" i="1"/>
  <c r="J58" i="1"/>
  <c r="K57" i="1"/>
  <c r="I57" i="1"/>
  <c r="J57" i="1"/>
  <c r="K55" i="1"/>
  <c r="I55" i="1"/>
  <c r="J55" i="1"/>
  <c r="K54" i="1"/>
  <c r="I54" i="1"/>
  <c r="J54" i="1"/>
  <c r="K53" i="1"/>
  <c r="I53" i="1"/>
  <c r="J53" i="1"/>
  <c r="K52" i="1"/>
  <c r="I52" i="1"/>
  <c r="J52" i="1"/>
  <c r="K51" i="1"/>
  <c r="I51" i="1"/>
  <c r="J51" i="1"/>
  <c r="K50" i="1"/>
  <c r="I50" i="1"/>
  <c r="J50" i="1"/>
  <c r="K49" i="1"/>
  <c r="I49" i="1"/>
  <c r="J49" i="1"/>
  <c r="K48" i="1"/>
  <c r="I48" i="1"/>
  <c r="J48" i="1"/>
  <c r="K47" i="1"/>
  <c r="I47" i="1"/>
  <c r="J47" i="1"/>
  <c r="K46" i="1"/>
  <c r="I46" i="1"/>
  <c r="J46" i="1"/>
  <c r="K45" i="1"/>
  <c r="I45" i="1"/>
  <c r="J45" i="1"/>
  <c r="K44" i="1"/>
  <c r="I44" i="1"/>
  <c r="J44" i="1"/>
  <c r="K43" i="1"/>
  <c r="I43" i="1"/>
  <c r="J43" i="1"/>
  <c r="K41" i="1"/>
  <c r="I41" i="1"/>
  <c r="J41" i="1"/>
  <c r="K40" i="1"/>
  <c r="I40" i="1"/>
  <c r="J40" i="1"/>
  <c r="K39" i="1"/>
  <c r="I39" i="1"/>
  <c r="J39" i="1"/>
  <c r="K37" i="1"/>
  <c r="I37" i="1"/>
  <c r="J37" i="1"/>
  <c r="K36" i="1"/>
  <c r="I36" i="1"/>
  <c r="J36" i="1"/>
  <c r="K34" i="1"/>
  <c r="I34" i="1"/>
  <c r="J34" i="1"/>
  <c r="K32" i="1"/>
  <c r="I32" i="1"/>
  <c r="J32" i="1"/>
  <c r="K31" i="1"/>
  <c r="I31" i="1"/>
  <c r="J31" i="1"/>
  <c r="K30" i="1"/>
  <c r="I30" i="1"/>
  <c r="J30" i="1"/>
  <c r="K29" i="1"/>
  <c r="I29" i="1"/>
  <c r="J29" i="1"/>
  <c r="K28" i="1"/>
  <c r="I28" i="1"/>
  <c r="J28" i="1"/>
  <c r="K27" i="1"/>
  <c r="I27" i="1"/>
  <c r="J27" i="1"/>
  <c r="K26" i="1"/>
  <c r="I26" i="1"/>
  <c r="J26" i="1"/>
  <c r="K25" i="1"/>
  <c r="I25" i="1"/>
  <c r="J25" i="1"/>
  <c r="K24" i="1"/>
  <c r="I24" i="1"/>
  <c r="J24" i="1"/>
  <c r="K23" i="1"/>
  <c r="I23" i="1"/>
  <c r="J23" i="1"/>
  <c r="K81" i="1"/>
  <c r="I81" i="1"/>
  <c r="J81" i="1"/>
  <c r="K18" i="1"/>
  <c r="I18" i="1"/>
  <c r="J18" i="1"/>
  <c r="K17" i="1"/>
  <c r="I17" i="1"/>
  <c r="J17" i="1"/>
  <c r="K16" i="1"/>
  <c r="I16" i="1"/>
  <c r="J16" i="1"/>
  <c r="K15" i="1"/>
  <c r="I15" i="1"/>
  <c r="J15" i="1"/>
  <c r="K14" i="1"/>
  <c r="I14" i="1"/>
  <c r="J14" i="1"/>
  <c r="K13" i="1"/>
  <c r="I13" i="1"/>
  <c r="J13" i="1"/>
  <c r="K12" i="1"/>
  <c r="I12" i="1"/>
  <c r="J12" i="1"/>
  <c r="K11" i="1"/>
  <c r="K10" i="1"/>
  <c r="I10" i="1"/>
  <c r="J10" i="1"/>
  <c r="K9" i="1"/>
  <c r="I9" i="1"/>
  <c r="J9" i="1"/>
  <c r="K8" i="1"/>
  <c r="I8" i="1"/>
  <c r="J8" i="1"/>
  <c r="K7" i="1"/>
  <c r="I7" i="1"/>
  <c r="J7" i="1"/>
  <c r="K6" i="1"/>
  <c r="I6" i="1"/>
  <c r="J6" i="1"/>
  <c r="K5" i="1"/>
  <c r="I5" i="1"/>
  <c r="J5" i="1"/>
  <c r="K4" i="1"/>
  <c r="I4" i="1"/>
  <c r="J4" i="1"/>
  <c r="K3" i="1"/>
  <c r="I3" i="1"/>
  <c r="J3" i="1"/>
</calcChain>
</file>

<file path=xl/sharedStrings.xml><?xml version="1.0" encoding="utf-8"?>
<sst xmlns="http://schemas.openxmlformats.org/spreadsheetml/2006/main" count="490" uniqueCount="303">
  <si>
    <t>Filière</t>
  </si>
  <si>
    <t>Secteur</t>
  </si>
  <si>
    <r>
      <t>Postes</t>
    </r>
    <r>
      <rPr>
        <b/>
        <i/>
        <sz val="11"/>
        <color theme="1"/>
        <rFont val="Calibri"/>
        <family val="2"/>
      </rPr>
      <t xml:space="preserve"> (en Italique la version féminisée)</t>
    </r>
  </si>
  <si>
    <t>Position</t>
  </si>
  <si>
    <t>Niveau</t>
  </si>
  <si>
    <t>Définition</t>
  </si>
  <si>
    <t>hebdo 35 h</t>
  </si>
  <si>
    <t>hebdo 39h</t>
  </si>
  <si>
    <t>mensuel sur base 35h</t>
  </si>
  <si>
    <t>Minima journalier actuel</t>
  </si>
  <si>
    <t>Tronc Commun</t>
  </si>
  <si>
    <t>Réalisation</t>
  </si>
  <si>
    <r>
      <t xml:space="preserve">REALISATEUR                        </t>
    </r>
    <r>
      <rPr>
        <sz val="12"/>
        <color theme="1"/>
        <rFont val="Calibri"/>
      </rPr>
      <t>REALISATRICE</t>
    </r>
  </si>
  <si>
    <t>I</t>
  </si>
  <si>
    <t>Maître d'œuvre de l'adaptation, du style et du découpage, il dirige et coordonne en collaboration avec les responsables des équipes artistiques et techniques les opérations d'étude, de préparation et de réalisation d'une œuvre dans le respect des contraintes de production dont il a été informé.</t>
  </si>
  <si>
    <r>
      <t xml:space="preserve">DIRECTEUR DE L'IMAGE / PHOTO
</t>
    </r>
    <r>
      <rPr>
        <sz val="12"/>
        <color theme="1"/>
        <rFont val="Calibri"/>
      </rPr>
      <t>DIRECTRICE DE L'IMAGE / PHOTO</t>
    </r>
  </si>
  <si>
    <r>
      <rPr>
        <sz val="11"/>
        <color theme="1"/>
        <rFont val="Calibri"/>
        <family val="2"/>
      </rPr>
      <t>Conçoit l'esthétique de l'image sur un projet, sous la responsabilité du réalisateur et/ou de la production.</t>
    </r>
  </si>
  <si>
    <r>
      <t>DIRECTEUR ARTISTIQUE</t>
    </r>
    <r>
      <rPr>
        <sz val="12"/>
        <color theme="1"/>
        <rFont val="Calibri"/>
      </rPr>
      <t xml:space="preserve">          DIRECTRICE ARTISTIQUE</t>
    </r>
  </si>
  <si>
    <r>
      <t xml:space="preserve">DIRECTEUR D'ECRITURE
</t>
    </r>
    <r>
      <rPr>
        <sz val="12"/>
        <color theme="1"/>
        <rFont val="Calibri"/>
      </rPr>
      <t>DIRECTRICE D'ECRITURE</t>
    </r>
  </si>
  <si>
    <t>Encadre et supervise le travail des scénaristes conformément à la bible, en collaboration avec le réalisateur et / ou la production.</t>
  </si>
  <si>
    <r>
      <t xml:space="preserve">DIRECTEUR / SUPERVISEUR DE PROJET
</t>
    </r>
    <r>
      <rPr>
        <sz val="12"/>
        <color theme="1"/>
        <rFont val="Calibri"/>
      </rPr>
      <t>DIRECTRICE /SUPERVISEUSE DE PROJET</t>
    </r>
  </si>
  <si>
    <r>
      <t>Encadre et supervise, artistiquement et techniquement, les travaux des équipes en charge</t>
    </r>
    <r>
      <rPr>
        <sz val="11"/>
        <color theme="1"/>
        <rFont val="Calibri"/>
        <family val="2"/>
      </rPr>
      <t xml:space="preserve"> d'un projet.</t>
    </r>
  </si>
  <si>
    <r>
      <t xml:space="preserve">DIRECTEUR / SUPERVISEUR DE PROJET ADJOINT
</t>
    </r>
    <r>
      <rPr>
        <sz val="12"/>
        <color theme="1"/>
        <rFont val="Calibri"/>
      </rPr>
      <t>DIRECTRICE / SUPERVISEUR DE PROJET ADJOINTE</t>
    </r>
  </si>
  <si>
    <r>
      <t>Partage une partie de l'encadrement et de la supervision, artistique et technique, du directeur / supervi</t>
    </r>
    <r>
      <rPr>
        <sz val="11"/>
        <color theme="1"/>
        <rFont val="Calibri"/>
        <family val="2"/>
      </rPr>
      <t>seur de projet.</t>
    </r>
  </si>
  <si>
    <r>
      <t xml:space="preserve">STORYBOARDER
</t>
    </r>
    <r>
      <rPr>
        <sz val="12"/>
        <color theme="1"/>
        <rFont val="Calibri"/>
      </rPr>
      <t>STORYBOARDEUSE</t>
    </r>
  </si>
  <si>
    <t>CHEF</t>
  </si>
  <si>
    <t>Encadre une équipe de storyboarders. Participe à l'élaboration des storyboards. Veille au respect de l'unité de l'oeuvre sous la direction du réalisateur.</t>
  </si>
  <si>
    <t>CONFIRME</t>
  </si>
  <si>
    <t>II</t>
  </si>
  <si>
    <t>Assure l'adaptation graphique, le développement du découpage et le timing du storyboard sous la direction du réalisateur et/ou du chef storyboarder. Assure la mise au net du storyboard.</t>
  </si>
  <si>
    <t>IIIB</t>
  </si>
  <si>
    <t>ASSISTANT STORYBOARDER ASSISTANTE STORYBOARDEUSE</t>
  </si>
  <si>
    <t>V</t>
  </si>
  <si>
    <t>Exécute la mise au net du storyboard</t>
  </si>
  <si>
    <r>
      <t xml:space="preserve">1ER ASSISTANT REALISATEUR
</t>
    </r>
    <r>
      <rPr>
        <sz val="12"/>
        <color theme="1"/>
        <rFont val="Calibri"/>
      </rPr>
      <t>1ER ASSISTANTE REALISATRICE</t>
    </r>
  </si>
  <si>
    <t>IIIA</t>
  </si>
  <si>
    <t>Assiste le réalisateur et coordonne le suivi de la réalisation à tous les stades d'exécution.</t>
  </si>
  <si>
    <r>
      <t xml:space="preserve">SCRIPTE
</t>
    </r>
    <r>
      <rPr>
        <sz val="12"/>
        <color theme="1"/>
        <rFont val="Calibri"/>
      </rPr>
      <t>SCRIPTE</t>
    </r>
  </si>
  <si>
    <t>Assure la continuité du storyboard, pendant le tournage, sous la direction du réalisateur dans le cadre des productions en volume ou en MOCAP.</t>
  </si>
  <si>
    <r>
      <t xml:space="preserve">2 EME ASSISTANT REALISATEUR
</t>
    </r>
    <r>
      <rPr>
        <sz val="12"/>
        <color theme="1"/>
        <rFont val="Calibri"/>
      </rPr>
      <t>2 EME ASSISTANTE REALISATRICE</t>
    </r>
  </si>
  <si>
    <t>IV</t>
  </si>
  <si>
    <t>Exécute les travaux de préparation, de coordination de la réalisation.</t>
  </si>
  <si>
    <r>
      <t xml:space="preserve">COORDINATEUR D'ECRITURE
</t>
    </r>
    <r>
      <rPr>
        <sz val="12"/>
        <color theme="1"/>
        <rFont val="Calibri"/>
      </rPr>
      <t>COORDINATRICE D'ECRITURE</t>
    </r>
  </si>
  <si>
    <t>Assiste le ou les directeurs d'écriture dans le suivi et la coordination des travaux d'écriture.</t>
  </si>
  <si>
    <t>Conception/ Fabrication des élements</t>
  </si>
  <si>
    <r>
      <t xml:space="preserve">DIRECTEUR DECOR
</t>
    </r>
    <r>
      <rPr>
        <sz val="12"/>
        <color theme="1"/>
        <rFont val="Calibri"/>
      </rPr>
      <t>DIRECTRICE DECOR</t>
    </r>
  </si>
  <si>
    <t>Encadre et supervise le travail artistique et technique des équipes de décorateurs sur une production.</t>
  </si>
  <si>
    <r>
      <t xml:space="preserve">DESSINATEUR D'ANIMATION
</t>
    </r>
    <r>
      <rPr>
        <sz val="12"/>
        <color theme="1"/>
        <rFont val="Calibri"/>
      </rPr>
      <t>DESSINATRICE D'ANIMATION</t>
    </r>
  </si>
  <si>
    <t>Encadre une équipe de dessinateurs d'animation. Participe et veille à la cohérence des planches de modèles, personnages, accessoires, lieux et effets spéciaux.</t>
  </si>
  <si>
    <t>Assure et adapte techniquement les modèles des personnages, accessoires, lieux et effets spéciaux.</t>
  </si>
  <si>
    <t>ASSISTANT DESSINATEUR ASSISTANTE DESSINATRICE</t>
  </si>
  <si>
    <r>
      <rPr>
        <sz val="11"/>
        <color theme="1"/>
        <rFont val="Calibri"/>
        <family val="2"/>
      </rPr>
      <t>Participe à la mise au net et au formatage des planches de modèles personnages, accessoires, lieux et effets spéciaux.</t>
    </r>
  </si>
  <si>
    <r>
      <t xml:space="preserve">INFOGRAPHISTE RIGGING / SET UP
</t>
    </r>
    <r>
      <rPr>
        <sz val="12"/>
        <color theme="1"/>
        <rFont val="Calibri"/>
      </rPr>
      <t>INFOGRAPHISTE RIGGING / SET UP</t>
    </r>
  </si>
  <si>
    <r>
      <t>Encadre le travail des équipes rigging/setup et/ou des prestataires. Etablit les points de contrôles nécessaires au mouvement des personnages, accessoires ou décors. Participe à</t>
    </r>
    <r>
      <rPr>
        <sz val="11"/>
        <color theme="1"/>
        <rFont val="Calibri"/>
        <family val="2"/>
      </rPr>
      <t xml:space="preserve"> la mise en place technique des squelettes, des systèmes d'actorisation et des contrôleurs d'animation. Contrôle leur mise en service et assure leur suivi.</t>
    </r>
  </si>
  <si>
    <t>Assure la mise en place technique des squelettes, des systèmes d'actorisation et des contrôleurs d'animation.</t>
  </si>
  <si>
    <t>Participe à la mise en place technique des squelettes, des systèmes d'actorisation et des contrôleurs d'animation.</t>
  </si>
  <si>
    <r>
      <t xml:space="preserve">DECORATEUR
</t>
    </r>
    <r>
      <rPr>
        <sz val="12"/>
        <color theme="1"/>
        <rFont val="Calibri"/>
      </rPr>
      <t>DECORATRICE</t>
    </r>
  </si>
  <si>
    <t>Encadre une équipe de décorateurs. Traduit par l'exécution de maquettes « décor » et de décors clés les directions de la réalisation. Participe à l'élaboration des modèles couleurs.</t>
  </si>
  <si>
    <t>ASSISTANT DECORATEUR               ASSISTANTE DECORATRICE</t>
  </si>
  <si>
    <t>Participe à la fabrication de tout ou partie des éléments du décor à mettre en couleur</t>
  </si>
  <si>
    <r>
      <t xml:space="preserve">COLORISTE
</t>
    </r>
    <r>
      <rPr>
        <sz val="12"/>
        <color theme="1"/>
        <rFont val="Calibri"/>
      </rPr>
      <t>COLORISTE</t>
    </r>
  </si>
  <si>
    <t>Exécute les modèles couleurs et textures des personnages et accessoires.</t>
  </si>
  <si>
    <t>Lay Out</t>
  </si>
  <si>
    <r>
      <t xml:space="preserve">DIRECTEUR / SUPERVISEUR LAY OUT
</t>
    </r>
    <r>
      <rPr>
        <sz val="12"/>
        <color theme="1"/>
        <rFont val="Calibri"/>
      </rPr>
      <t>DIRECTRICE / SUPERVISEUSE LAY OUT</t>
    </r>
  </si>
  <si>
    <r>
      <t xml:space="preserve">INFOGRAPHISTE LAY OUT
</t>
    </r>
    <r>
      <rPr>
        <sz val="12"/>
        <color theme="1"/>
        <rFont val="Calibri"/>
      </rPr>
      <t>INFOGRAPHISTE LAY OUT</t>
    </r>
  </si>
  <si>
    <r>
      <t xml:space="preserve">Encadre </t>
    </r>
    <r>
      <rPr>
        <sz val="11"/>
        <color theme="1"/>
        <rFont val="Calibri"/>
        <family val="2"/>
      </rPr>
      <t>une équipe d'infographistes lay-out sur une production. Prépare les travaux de mise en place technique et s'assure de leur cohérence avec les directives du storyboard pour engager les étapes de fabrication des décors et de l'animation. Contrôle les lay-outs produits par des studios tiers.</t>
    </r>
  </si>
  <si>
    <t>Assure l'adaptation du storyboard par la mise en place, plan par plan et aux normes techniques usitées, des décors, des personnages, des effets spéciaux, des cadrages et mouvements de caméra en veillant à valoriser les partis pris artistiques. Peut assurer le report du son et des codes-bouches du plan.</t>
  </si>
  <si>
    <t>Participe à la fabrication de tout ou d'une partie des travaux de mise en place technique des plans.</t>
  </si>
  <si>
    <t>Animation</t>
  </si>
  <si>
    <r>
      <t xml:space="preserve">DIRECTEUR / </t>
    </r>
    <r>
      <rPr>
        <sz val="12"/>
        <color theme="1"/>
        <rFont val="Calibri"/>
      </rPr>
      <t>SUPERVISEUR D'ANIMATION
DIRECTRICE / SUPERVISEUSE D'ANIMATION</t>
    </r>
  </si>
  <si>
    <r>
      <t>Encadre et supervise le travail artistique et technique des équipes d'animation sur une production</t>
    </r>
    <r>
      <rPr>
        <sz val="11"/>
        <color theme="1"/>
        <rFont val="Calibri"/>
        <family val="2"/>
      </rPr>
      <t xml:space="preserve"> en servant la direction du réalisateur.</t>
    </r>
  </si>
  <si>
    <r>
      <t xml:space="preserve">ANIMATEUR
</t>
    </r>
    <r>
      <rPr>
        <sz val="12"/>
        <color theme="1"/>
        <rFont val="Calibri"/>
      </rPr>
      <t>ANIMATRICE</t>
    </r>
  </si>
  <si>
    <t>Dirige le « jeu » des personnages et / ou des effets spéciaux ou supervise l'animation d'une séquence. Assure la cohérence du rythme, de la continuité ainsi que le travail d'animation et de synchronisation d'une équipe d'animateurs.</t>
  </si>
  <si>
    <t>Porte à l'écran le « jeu » des personnages, des éléments et / ou des effets visuels numériques à animer qui constituent le plan dans le respect du storyboard et de la mise en place technique</t>
  </si>
  <si>
    <t>Compositing</t>
  </si>
  <si>
    <r>
      <t xml:space="preserve">DIRECTEUR / SUPERVISEUR COMPOSITING
</t>
    </r>
    <r>
      <rPr>
        <sz val="12"/>
        <color theme="1"/>
        <rFont val="Calibri"/>
      </rPr>
      <t>DIRECTRICE / SUPERVISEUSE COMPOSITING</t>
    </r>
  </si>
  <si>
    <r>
      <t>Encadre et</t>
    </r>
    <r>
      <rPr>
        <sz val="11"/>
        <color theme="1"/>
        <rFont val="Calibri"/>
        <family val="2"/>
      </rPr>
      <t xml:space="preserve"> supervise le travail artistique et technique des équipes de compositing sur une production, sous la responsabilité du réalisateur.</t>
    </r>
  </si>
  <si>
    <r>
      <t xml:space="preserve">INFOGRAPHISTE COMPOSITING
</t>
    </r>
    <r>
      <rPr>
        <sz val="12"/>
        <color theme="1"/>
        <rFont val="Calibri"/>
      </rPr>
      <t>INFOGRAPHISTE COMPOSITING</t>
    </r>
  </si>
  <si>
    <r>
      <t xml:space="preserve">Encadre les équipes chargées des opérations de compositing. Assure l'unité et la cohérence des images sous la responsabilité du directeur </t>
    </r>
    <r>
      <rPr>
        <sz val="11"/>
        <color theme="1"/>
        <rFont val="Calibri"/>
        <family val="2"/>
      </rPr>
      <t>compositing et/ou du réalisateur.</t>
    </r>
  </si>
  <si>
    <t>Assure la composition de l'ensemble des éléments provenant de différentes sources pour constituer l'image finale d'un plan.</t>
  </si>
  <si>
    <t>Post Production</t>
  </si>
  <si>
    <r>
      <t xml:space="preserve">DIRECTEUR TECHNIQUE POST PROD
</t>
    </r>
    <r>
      <rPr>
        <sz val="12"/>
        <color theme="1"/>
        <rFont val="Calibri"/>
      </rPr>
      <t>DIRECTRICE TECHNIQUE POST PROD</t>
    </r>
  </si>
  <si>
    <t>Définit et assure la mise en place d'un processus technique des opérations de post-production jusqu'au support final.</t>
  </si>
  <si>
    <r>
      <t xml:space="preserve">INGENIEUR DU SON
</t>
    </r>
    <r>
      <rPr>
        <sz val="12"/>
        <color theme="1"/>
        <rFont val="Calibri"/>
      </rPr>
      <t>INGENIEURE DU SON</t>
    </r>
  </si>
  <si>
    <t>Assure pour tout programme la préparation, la mise en œuvre et l’exploitation des moyens techniques et artistiques nécessaires à la prise et au traitement du son et à sa transmission. Est capable de mixer le son de tout programme et d’assurer tout report nécessaire. Met en œuvre des connaissances en acoustique et musique</t>
  </si>
  <si>
    <r>
      <t xml:space="preserve">RESPONSABLE TECHNIQUE POST PROD
</t>
    </r>
    <r>
      <rPr>
        <sz val="12"/>
        <color theme="1"/>
        <rFont val="Calibri"/>
      </rPr>
      <t>RESPONSABLE TECHNIQUE POST PROD</t>
    </r>
  </si>
  <si>
    <t>Assure la coordination et l'exécution des travaux de montage, de son et de mastérisation.</t>
  </si>
  <si>
    <r>
      <t xml:space="preserve">BRUITEUR
</t>
    </r>
    <r>
      <rPr>
        <sz val="12"/>
        <color theme="1"/>
        <rFont val="Calibri"/>
      </rPr>
      <t>BRUITEUSE</t>
    </r>
  </si>
  <si>
    <t>Produit les bruitages, éléments sonores complémentaires de la bande son, à partir d'instruments de musique ou de divers objets usuels.</t>
  </si>
  <si>
    <r>
      <t xml:space="preserve">DIRECTEUR STEREOGRAPHE
</t>
    </r>
    <r>
      <rPr>
        <sz val="12"/>
        <color theme="1"/>
        <rFont val="Calibri"/>
      </rPr>
      <t>DIRECTRICE STEREOGRAPHE</t>
    </r>
  </si>
  <si>
    <t>Encadre et supervise les équipes de stéréographes. Veille à la mise en relief artistique et technique d'un film, en accord avec les demandes des réalisateurs.</t>
  </si>
  <si>
    <t>STEREOGRAPHE
STEREOGRAPHE</t>
  </si>
  <si>
    <t>Encadre une équipe de stéréographes. Veille à la mise en relief artistique et technique d'un film.</t>
  </si>
  <si>
    <t>Assure la mise en relief technique des plans. Règle les effets de profondeur et de surgissement 3D.</t>
  </si>
  <si>
    <t>ASSISTANT STEREOGRAPHE ASSISTANTE STEREOGRAPHE</t>
  </si>
  <si>
    <r>
      <t xml:space="preserve">MONTEUR D'IMAGE / SON / ANIMATIQUE
</t>
    </r>
    <r>
      <rPr>
        <sz val="12"/>
        <color theme="1"/>
        <rFont val="Calibri"/>
      </rPr>
      <t>MONTEUSE D'IMAGE / SON / ANIMATIQUE</t>
    </r>
  </si>
  <si>
    <t>Encadre et supervise le travail artistique et technique d'une équipe de monteurs sous la direction du réalisateur.</t>
  </si>
  <si>
    <t>Assure dans l'esprit du storyboard le montage des images et / ou des éléments de la bande sonore sous la direction du réalisateur.</t>
  </si>
  <si>
    <t>ASSISTANT MONTEUR D'IMAGE/ SON/ ANIMATIQUE       ASSISTANTE MONTEUSE D'IMAGE/SON/ANIMATIQUE</t>
  </si>
  <si>
    <t>Prépare l'ensemble ou une partie des travaux de montage image. Il assure la mise en place des animations numériques et l'intégration des corrections dans le montage image.</t>
  </si>
  <si>
    <r>
      <t xml:space="preserve">ETALONNEUR NUMERIQUE
</t>
    </r>
    <r>
      <rPr>
        <sz val="12"/>
        <color theme="1"/>
        <rFont val="Calibri"/>
      </rPr>
      <t>ETALONNEUSE NUMERIQUE</t>
    </r>
  </si>
  <si>
    <t>Encadre et supervise le travail artistique et technique d'une équipe d'étalonneurs numériques.</t>
  </si>
  <si>
    <t>Assure la colorimétrie des images.</t>
  </si>
  <si>
    <t>ASSISTANT ETALONNEUR NUMERIQUE        ASSISTANTE ETALONNEUSE NUMERIQUE</t>
  </si>
  <si>
    <r>
      <rPr>
        <sz val="11"/>
        <color theme="1"/>
        <rFont val="Calibri"/>
        <family val="2"/>
      </rPr>
      <t>Participe à la préparation et à la coordination nécessaires au travail de l'étalonnage numérique.</t>
    </r>
  </si>
  <si>
    <t>DETECTEUR D'ANIMATION DETECTRICE D'ANIMATION</t>
  </si>
  <si>
    <t>Assure la détection et le report du son et des codes bouches sur les feuilles d'exposition</t>
  </si>
  <si>
    <r>
      <t xml:space="preserve">OPERATEUR SON
</t>
    </r>
    <r>
      <rPr>
        <sz val="12"/>
        <color theme="1"/>
        <rFont val="Calibri"/>
      </rPr>
      <t>OPERATRICE SON</t>
    </r>
  </si>
  <si>
    <t>Assure la mise en œuvre et l'exploitation des moyens techniques du son. Réaliser divers travaux de transfert sur tout support. Assure les pré-mix de la bande son</t>
  </si>
  <si>
    <t>ASSISTANT OPERATEUR SON  ASSISTANTE OPERATRICE SON</t>
  </si>
  <si>
    <t>Prépare et aide à la mise en œuvre et à l’exploitation des moyens techniques du son. Peut réaliser divers travaux de transfert sur tout support. Assure l’entretien courant du matériel dont il a la charge.</t>
  </si>
  <si>
    <t>Technique</t>
  </si>
  <si>
    <r>
      <t xml:space="preserve">INFOGRAPHISTE DEVELOPPEUR
</t>
    </r>
    <r>
      <rPr>
        <sz val="12"/>
        <color theme="1"/>
        <rFont val="Calibri"/>
      </rPr>
      <t>INFOGRAPHISTE DEVELOPPEUSE</t>
    </r>
  </si>
  <si>
    <t>Conçoit des modules complémentaires aux logiciels de création et de production d'images utilisés dans le cadre de la production, par le biais d'un interface de programmation ou d'un langage de commande.</t>
  </si>
  <si>
    <r>
      <t xml:space="preserve">RESPONSABLE D'EXPLOITATION
</t>
    </r>
    <r>
      <rPr>
        <sz val="12"/>
        <color theme="1"/>
        <rFont val="Calibri"/>
      </rPr>
      <t>RESPONSABLE D'EXPLOITATION</t>
    </r>
  </si>
  <si>
    <t>Assure la gestion et la maintenance du parc et des outils de transfert de données affectés à une production.</t>
  </si>
  <si>
    <r>
      <t xml:space="preserve">ADMINISTRATEUR SYSTEME ET RESEAUX*
</t>
    </r>
    <r>
      <rPr>
        <sz val="12"/>
        <color theme="1"/>
        <rFont val="Calibri"/>
      </rPr>
      <t>ADMINISTRATRICE SYSTEME ET RESEAUX*</t>
    </r>
  </si>
  <si>
    <t>Supervise la gestion et la maintenance du parc et des réseaux informatiques et des logiciels d'exploitation et de production affectés à une production. Il négocie avec les prestataires dédiés.</t>
  </si>
  <si>
    <r>
      <t xml:space="preserve">TECHNICIEN SYSTÈME, RESEAU &amp; MAINTENANCE*
</t>
    </r>
    <r>
      <rPr>
        <sz val="12"/>
        <color theme="1"/>
        <rFont val="Calibri"/>
      </rPr>
      <t>TECHNICIENNE SYSTÈME, RESEAU &amp; MAINTENANCE*</t>
    </r>
  </si>
  <si>
    <t>Assure la maintenance du parc et des réseaux informatiques et des logiciels d'exploitation et de production.</t>
  </si>
  <si>
    <r>
      <t xml:space="preserve">OPERATEUR SYSTÈME RESEAU ET MAINTENANCE*
</t>
    </r>
    <r>
      <rPr>
        <sz val="12"/>
        <color theme="1"/>
        <rFont val="Calibri"/>
      </rPr>
      <t>OPERATRICE SYSTÈME RESEAU ET MAINTENANCE*</t>
    </r>
  </si>
  <si>
    <t>Participe à l'installation et à la maintenance des équipements.</t>
  </si>
  <si>
    <t>SUPERVISEUR DATA ET CALCUL
SUPERVISEUSE DATA ET CALCUL</t>
  </si>
  <si>
    <t>Supervise les opérations de transferts et de calcul de données et d'archivage.</t>
  </si>
  <si>
    <r>
      <t xml:space="preserve">OPERATEUR DATA ET CALCUL
</t>
    </r>
    <r>
      <rPr>
        <sz val="12"/>
        <color theme="1"/>
        <rFont val="Calibri"/>
      </rPr>
      <t>OPERATRICE DATA ET CALCUL</t>
    </r>
  </si>
  <si>
    <t>Assure le stockage, le calcul et la circulation des données au sein des studios.</t>
  </si>
  <si>
    <t>Production</t>
  </si>
  <si>
    <r>
      <t xml:space="preserve">DIRECTEUR DE PRODUCTION
</t>
    </r>
    <r>
      <rPr>
        <sz val="12"/>
        <color theme="1"/>
        <rFont val="Calibri"/>
      </rPr>
      <t>DIRECTRICE DE PRODUCTION</t>
    </r>
  </si>
  <si>
    <r>
      <t xml:space="preserve">Encadre, planifie, budgétise, recrute et </t>
    </r>
    <r>
      <rPr>
        <sz val="11"/>
        <color theme="1"/>
        <rFont val="Calibri"/>
        <family val="2"/>
      </rPr>
      <t>peut être amené à négocier avec les prestataires pour les opérations de préparation, de production et de post-production du projet dont il a la charge.</t>
    </r>
  </si>
  <si>
    <t>SUPERVISEUR DE PRODUCTION
SUPERVISEUSE DE PRODUCTION</t>
    <phoneticPr fontId="0" type="noConversion"/>
  </si>
  <si>
    <t>Délégué par la production auprès de studios tiers chargés de tout ou partie de l'exécution des étapes de production.</t>
  </si>
  <si>
    <r>
      <t xml:space="preserve">ADMINISTRATEUR DE PRODUCTION
</t>
    </r>
    <r>
      <rPr>
        <sz val="12"/>
        <color theme="1"/>
        <rFont val="Calibri"/>
      </rPr>
      <t>ADMINISTRATRICE DE PRODUCTION</t>
    </r>
  </si>
  <si>
    <t>Assure la gestion administrative et comptable de la production.</t>
  </si>
  <si>
    <r>
      <t xml:space="preserve">CHARGE DE PRODUCTION
</t>
    </r>
    <r>
      <rPr>
        <sz val="12"/>
        <color theme="1"/>
        <rFont val="Calibri"/>
      </rPr>
      <t>CHARGEE DE PRODUCTION</t>
    </r>
  </si>
  <si>
    <r>
      <t xml:space="preserve">Assure la coordination entre les équipes artistiques/techniques et </t>
    </r>
    <r>
      <rPr>
        <sz val="11"/>
        <color theme="1"/>
        <rFont val="Calibri"/>
        <family val="2"/>
      </rPr>
      <t>peut-être amené à négocier avec les prestataires sur un projet et / ou une phase spécifique de production dans le respect du budget et du planning.</t>
    </r>
  </si>
  <si>
    <r>
      <t xml:space="preserve">COMPTABLE DE PRODUCTION
</t>
    </r>
    <r>
      <rPr>
        <sz val="12"/>
        <color theme="1"/>
        <rFont val="Calibri"/>
      </rPr>
      <t>COMPTABLE DE PRODUCTION</t>
    </r>
  </si>
  <si>
    <t>Assure la comptabilité et l'établissement de la paye de la production.</t>
  </si>
  <si>
    <r>
      <t xml:space="preserve">COORDINATEUR DE PRODUCTION
</t>
    </r>
    <r>
      <rPr>
        <sz val="12"/>
        <color theme="1"/>
        <rFont val="Calibri"/>
      </rPr>
      <t>COORDINATRICE DE PRODUCTION</t>
    </r>
  </si>
  <si>
    <r>
      <t>Assure et coordonne les échanges des éléments de production entre différentes équipes</t>
    </r>
    <r>
      <rPr>
        <sz val="11"/>
        <color theme="1"/>
        <rFont val="Calibri"/>
        <family val="2"/>
      </rPr>
      <t xml:space="preserve"> et/ou les prestataires dans le respect du planning.</t>
    </r>
  </si>
  <si>
    <r>
      <t xml:space="preserve">ASSISTANT DE PRODUCTION
</t>
    </r>
    <r>
      <rPr>
        <sz val="12"/>
        <color theme="1"/>
        <rFont val="Calibri"/>
      </rPr>
      <t>ASSISTANTE DE PRODUCTION</t>
    </r>
  </si>
  <si>
    <t>Exécute les travaux de préparation et la vérification des éléments permettant le suivi de production.</t>
  </si>
  <si>
    <r>
      <t xml:space="preserve">DIRECTEUR TECHNIQUE
</t>
    </r>
    <r>
      <rPr>
        <sz val="12"/>
        <color theme="1"/>
        <rFont val="Calibri"/>
      </rPr>
      <t xml:space="preserve">DIRECTRICE TECHNIQUE </t>
    </r>
  </si>
  <si>
    <r>
      <t xml:space="preserve">Encadre et supervise l'équipe de suivi technique des logiciels et/ou les prestataires </t>
    </r>
    <r>
      <rPr>
        <sz val="11"/>
        <color theme="1"/>
        <rFont val="Calibri (Corps)"/>
      </rPr>
      <t>sur un projet</t>
    </r>
    <r>
      <rPr>
        <sz val="11"/>
        <color theme="1"/>
        <rFont val="Calibri"/>
        <family val="2"/>
      </rPr>
      <t>. Travaille en liaison avec le département recherche et développement. Assure le suivi et le maintien des outils créés tout au long du projet.</t>
    </r>
  </si>
  <si>
    <r>
      <t xml:space="preserve">INFOGRAPHISTE TECHNIQUE
</t>
    </r>
    <r>
      <rPr>
        <sz val="12"/>
        <color theme="1"/>
        <rFont val="Calibri"/>
      </rPr>
      <t>INFOGRAPHISTE TECHNIQUE</t>
    </r>
  </si>
  <si>
    <t>Assure le suivi technique des logiciels. Aide à résoudre ou contourner les limitations techniques liées à un ou des logiciels, parfois en développant des outils accessoires.</t>
  </si>
  <si>
    <t>Participe au suivi technique des logiciels sur un projet. Aide à résoudre ou contourner les limitations techniques liées à un ou des logiciels, parfois en développant des outils accessoires.</t>
  </si>
  <si>
    <t>2D</t>
  </si>
  <si>
    <r>
      <t xml:space="preserve">CHEF MODELES COULEURS
</t>
    </r>
    <r>
      <rPr>
        <sz val="12"/>
        <color theme="1"/>
        <rFont val="Calibri"/>
      </rPr>
      <t>CHEFFE MODELES COULEURS</t>
    </r>
  </si>
  <si>
    <t>Recherche et propose les modèles couleurs, les textures des personnages, des accessoires et des effets spéciaux. Supervise leur exécution et déclinaison.</t>
  </si>
  <si>
    <r>
      <t xml:space="preserve">DESSINATEUR LAY OUT
DESSINATRICE </t>
    </r>
    <r>
      <rPr>
        <sz val="12"/>
        <color theme="1"/>
        <rFont val="Calibri"/>
      </rPr>
      <t>LAY OUT</t>
    </r>
  </si>
  <si>
    <t>Encadre une équipe sur une production. Prépare les travaux de mise en place technique et s'assure de leur cohérence avec les directives du storyboard pour engager les étapes de fabrication des décors et de l'animation. Contrôle les lay-outs produits par des studios tiers.</t>
  </si>
  <si>
    <t>Assure la mise en place, plan par plan, des éléments de décor, du posing des personnages, des effets spéciaux, des cadrages et mouvements de caméra en veillant à valoriser les partis pris artistiques, en conformité avec le storyboard.</t>
  </si>
  <si>
    <r>
      <t>ANIMATEUR FEUILLES D'EXPOSITION
ANIMATRICE</t>
    </r>
    <r>
      <rPr>
        <sz val="12"/>
        <color theme="1"/>
        <rFont val="Calibri"/>
      </rPr>
      <t xml:space="preserve"> FEUILLES D'EXPOSITION</t>
    </r>
  </si>
  <si>
    <t>Encadre et dirige l'équipe chargée de la rédaction des feuilles d'exposition. Veille à l'unité des feuilles d'exposition.</t>
  </si>
  <si>
    <t>Décompose le rythme de l'animation sur les feuilles d'exposition. Assure et / ou vérifie le positionnement des codes-bouches.</t>
  </si>
  <si>
    <r>
      <t xml:space="preserve">CHEF ASSISTANTS ANIMATEURS
</t>
    </r>
    <r>
      <rPr>
        <sz val="12"/>
        <color theme="1"/>
        <rFont val="Calibri"/>
      </rPr>
      <t>CHEFFE ASSISTANTS ANIMATEURS</t>
    </r>
  </si>
  <si>
    <r>
      <t xml:space="preserve">INTERVALLISTE
</t>
    </r>
    <r>
      <rPr>
        <sz val="12"/>
        <color theme="1"/>
        <rFont val="Calibri"/>
      </rPr>
      <t>INTERVALLISTE</t>
    </r>
  </si>
  <si>
    <t>Exécute les dessins intermédiaires selon la cadence définie par l'animateur et les dessins de l'assistant animateur.</t>
  </si>
  <si>
    <t>Traçage, Scan et Colorisation</t>
  </si>
  <si>
    <r>
      <t xml:space="preserve">VERIFICATEUR D'ANIMATION
</t>
    </r>
    <r>
      <rPr>
        <sz val="12"/>
        <color theme="1"/>
        <rFont val="Calibri"/>
      </rPr>
      <t>VERIFICATRICE D'ANIMATION</t>
    </r>
  </si>
  <si>
    <t>Encadre une équipe de vérificateurs et veille à la cohérence des références usitées : storyboard, modèles, lay-out, animation.</t>
  </si>
  <si>
    <t>Assure la vérification, l'exhaustivité et la cohérence technique des éléments d'animation composant un plan.</t>
  </si>
  <si>
    <r>
      <t xml:space="preserve">VERIFICATEUR TRACE COLORISATION
</t>
    </r>
    <r>
      <rPr>
        <sz val="12"/>
        <color theme="1"/>
        <rFont val="Calibri"/>
      </rPr>
      <t>VERIFICATRICE TRACE COLORISATION</t>
    </r>
  </si>
  <si>
    <t>Encadre une équipe de traceurs et / ou de gouacheurs et veille à la cohérence des références usitées : storyboard, modèles couleurs, feuilles d'exposition.</t>
  </si>
  <si>
    <t>Assure la vérification et l'exhaustivité des éléments tracés, scannés et colorisés composant un plan.</t>
  </si>
  <si>
    <r>
      <t xml:space="preserve">RESPONSABLE SCAN
</t>
    </r>
    <r>
      <rPr>
        <sz val="12"/>
        <color theme="1"/>
        <rFont val="Calibri"/>
      </rPr>
      <t>RESPONSABLE SCAN</t>
    </r>
  </si>
  <si>
    <t>Encadre une équipe d'opérateurs scan et veille à la qualité technique, à la conformité et à l'exhaustivité des éléments scannés.</t>
  </si>
  <si>
    <r>
      <t xml:space="preserve">TRACEUR
</t>
    </r>
    <r>
      <rPr>
        <sz val="12"/>
        <color theme="1"/>
        <rFont val="Calibri"/>
      </rPr>
      <t>TRACEUSE</t>
    </r>
  </si>
  <si>
    <t>Reproduit au trait les dessins d'animation dans le caractère et le style imposés.</t>
  </si>
  <si>
    <r>
      <t xml:space="preserve">GOUACHEUR
</t>
    </r>
    <r>
      <rPr>
        <sz val="12"/>
        <color theme="1"/>
        <rFont val="Calibri"/>
      </rPr>
      <t>GOUACHEUSE</t>
    </r>
  </si>
  <si>
    <t>Exécute la mise en couleur des éléments graphiques en respectant les modèles couleurs.</t>
  </si>
  <si>
    <r>
      <t xml:space="preserve">OPERATEUR SCAN
</t>
    </r>
    <r>
      <rPr>
        <sz val="12"/>
        <color theme="1"/>
        <rFont val="Calibri"/>
      </rPr>
      <t>OPERATRICE SCAN</t>
    </r>
  </si>
  <si>
    <t>Exécute la numérisation des éléments graphiques.</t>
  </si>
  <si>
    <t>3D</t>
  </si>
  <si>
    <t>Encadre et supervise le travail des équipes d'infographistes dans un ou plusieurs départements. Veille au suivi et à la bonne exécution des différents éléments à produire.</t>
  </si>
  <si>
    <t>DIRECTEUR / SUPERVISEUR RIGGING ET SETUP                                 DIRECTRICE / SUPERVISEUSE RIGGING ET SETUP</t>
  </si>
  <si>
    <t>DIRECTEUR / SUPERVISEUR TEXTURES ET SHADING                           DIRECTRICE / SUPERVISEUSE TEXTURES ET SHADING</t>
  </si>
  <si>
    <t>DIRECTEUR EFFETS DYNAMIQUES ET DES SIMULATIONS                DIRECTRICE EFFETS DYNAMIQUES ET DES SIMULATIONS</t>
  </si>
  <si>
    <r>
      <t xml:space="preserve">SUPERVISEUR PIPELINE
</t>
    </r>
    <r>
      <rPr>
        <sz val="12"/>
        <color theme="1"/>
        <rFont val="Calibri"/>
      </rPr>
      <t xml:space="preserve">SUPERVISEUSE PIPELINE </t>
    </r>
  </si>
  <si>
    <t>Encadre une équipe d'infographistes pipeline. Gère la bonne transmission des différents éléments d'un département à l'autre et contrôle leur assemblage. Veille à l'application d'une nomenclature et d'un classement.</t>
  </si>
  <si>
    <r>
      <t xml:space="preserve">INFOGRAPHISTE PIPELINE
</t>
    </r>
    <r>
      <rPr>
        <sz val="12"/>
        <color theme="1"/>
        <rFont val="Calibri"/>
      </rPr>
      <t>INFOGRAPHISTE PIPELINE</t>
    </r>
  </si>
  <si>
    <t>Assure et vérifie l'assemblage et la transmission des différents éléments d'un département à l'autre.</t>
  </si>
  <si>
    <t>Participe à l'assemblage et à la transmission des différents éléments d'un département à l'autre.</t>
  </si>
  <si>
    <r>
      <t xml:space="preserve">DESIGNER
</t>
    </r>
    <r>
      <rPr>
        <sz val="12"/>
        <color theme="1"/>
        <rFont val="Calibri"/>
      </rPr>
      <t>DESIGNEUSE</t>
    </r>
  </si>
  <si>
    <t>Décline le style d'éléments, de personnages ou de décors, en se basant sur un concept existant.</t>
  </si>
  <si>
    <r>
      <t xml:space="preserve">SCULPTEUR 3D
</t>
    </r>
    <r>
      <rPr>
        <sz val="12"/>
        <color theme="1"/>
        <rFont val="Calibri"/>
      </rPr>
      <t>SCULPTEUSE 3D</t>
    </r>
  </si>
  <si>
    <t>Encadre une équipe de sculpteurs, de modèles d'études, de personnages ou d'objets, avec pour intention d'en définir le design.</t>
  </si>
  <si>
    <t>Assure le modelage et la sculpture, de modèles d'études, de personnages ou d'objets, avec pour intention d'en définir le design.</t>
  </si>
  <si>
    <t>Participe au modelage et à la sculpture, de modèles d'études, de personnages ou d'objets, avec pour intention d'en définir le design.</t>
  </si>
  <si>
    <r>
      <t xml:space="preserve">INFOGRAPHISTE DE MODELISATION
</t>
    </r>
    <r>
      <rPr>
        <sz val="12"/>
        <color theme="1"/>
        <rFont val="Calibri"/>
      </rPr>
      <t>INFOGRAPHISTE DE MODELISATION</t>
    </r>
  </si>
  <si>
    <t>Encadre une équipe d'infographistes  de modelisation, ayant à charge la construction de personnages, d'éléments ou de décors.</t>
  </si>
  <si>
    <t>Assure la modélisation de personnage, d'éléments ou de décors.</t>
  </si>
  <si>
    <t>Participe à la modélisation de personnages, d'éléments ou de décors.</t>
  </si>
  <si>
    <r>
      <t xml:space="preserve">INFOGRAPHISTE TEXTURES ET SHADING
</t>
    </r>
    <r>
      <rPr>
        <sz val="12"/>
        <color theme="1"/>
        <rFont val="Calibri"/>
      </rPr>
      <t>INFOGRAPHISTE TEXTURES ET SHADING</t>
    </r>
  </si>
  <si>
    <t>Encadre une équipe d'infographistes texture et shading, ayant en charge la mise en matière et couleurs de personnages, d'éléments ou de décors.</t>
  </si>
  <si>
    <t>Assure la mise en matière et couleurs de personnages, d'éléments ou de décors.</t>
  </si>
  <si>
    <t>Participe à la mise en matière et couleurs de personnages, d'éléments ou de décors.</t>
  </si>
  <si>
    <r>
      <t>INFOGRAPHISTE D'EFFETS DYNAMIQUES /  SIMULATIONS
I</t>
    </r>
    <r>
      <rPr>
        <sz val="12"/>
        <color theme="1"/>
        <rFont val="Calibri"/>
      </rPr>
      <t>NFOGRAPHISTE D'EFFETS DYNAMIQUES /  SIMULATIONS</t>
    </r>
  </si>
  <si>
    <t>Encadre une équipe d'infographistes d'effets dynamiques / simulation, ayant en charge la fabrication et la mise en place des différents effets dynamiques (drapés, fluides, poils, plumes, muscles….).</t>
  </si>
  <si>
    <t>Assure la fabrication et la mise en place des différents effets dynamiques (drapés, fluides, poils, plumes, muscles….).</t>
  </si>
  <si>
    <t>Participe à  la fabrication et la mise en place des différents effets dynamiques (drapés, fluides, poils,plumes, muscles….).</t>
  </si>
  <si>
    <t>Rendu et Eclairage</t>
  </si>
  <si>
    <r>
      <t xml:space="preserve">DIRECTEUR / SUPERVISEUR RENDU ECLAIRAGE                                                </t>
    </r>
    <r>
      <rPr>
        <sz val="12"/>
        <color theme="1"/>
        <rFont val="Calibri"/>
      </rPr>
      <t xml:space="preserve">DIRECTRICE / SUPERVISEUSE RENDU ECLAIRAGE
</t>
    </r>
  </si>
  <si>
    <t>Encadre et supervise les équipes d'infographistes rendu / éclairage. Est responsable de la partie artistique et de la mise en place technique de l'éclairage tout autant que du compositing du plan.</t>
  </si>
  <si>
    <r>
      <t xml:space="preserve">INFOGRAPHISTE RENDU ECLAIRAGE
</t>
    </r>
    <r>
      <rPr>
        <sz val="12"/>
        <color theme="1"/>
        <rFont val="Calibri"/>
      </rPr>
      <t>INFOGRAPHISTE RENDU ECLAIRAGE</t>
    </r>
  </si>
  <si>
    <r>
      <rPr>
        <sz val="11"/>
        <color theme="1"/>
        <rFont val="Calibri"/>
        <family val="2"/>
      </rPr>
      <t>Ajuste l'ensemble des paramètres liés au rendu (lumières, textures, couleurs) des personnages, des accessoires et des décors. Assure la mise au point et la continuité de l'éclairage. Il peut assurer le compositing du plan.</t>
    </r>
  </si>
  <si>
    <t>Participe à la  mise en place de l'éclairage dans l'ensemble du plan ou du compositing d'un ensemble de plan.</t>
  </si>
  <si>
    <r>
      <t xml:space="preserve">DIRECTEUR MATTE PAINTING
</t>
    </r>
    <r>
      <rPr>
        <sz val="12"/>
        <color theme="1"/>
        <rFont val="Calibri"/>
      </rPr>
      <t>DIRECTRICE MATTE PAINTING</t>
    </r>
  </si>
  <si>
    <t>Encadre et supervise les équipes d'infographistes matte painter. Veille au suivi et à la bonne exécution des différents éléments à produire.</t>
  </si>
  <si>
    <r>
      <t xml:space="preserve">INFOGRAPHISTE MATTE PAINTING
</t>
    </r>
    <r>
      <rPr>
        <sz val="12"/>
        <color theme="1"/>
        <rFont val="Calibri"/>
      </rPr>
      <t>INFOGRAPHISTE MATTE PAINTING</t>
    </r>
  </si>
  <si>
    <t>Assure la production et la retouche, manuellement ou sur palette, des décors intérieurs et extérieurs, s'intégrant dans un espace 2D ou 3D.</t>
  </si>
  <si>
    <t>Participe à la production et la retouche, manuellement ou sur palette, des décors intérieurs et extérieurs.</t>
  </si>
  <si>
    <t>Effets Visuels Numériques</t>
  </si>
  <si>
    <r>
      <t xml:space="preserve">DIRECTEUR DES EFFETS VISUELS NUMERIQUES
</t>
    </r>
    <r>
      <rPr>
        <sz val="12"/>
        <color theme="1"/>
        <rFont val="Calibri"/>
      </rPr>
      <t>DIRECTRICE DES EFFETS VISUELS NUMERIQUES</t>
    </r>
  </si>
  <si>
    <t>Encadre et supervise les équipes chargées de la fabrication d'effets visuels numériques sur une production.</t>
  </si>
  <si>
    <r>
      <t xml:space="preserve">INFOGRAPHISTE DES EFFETS VISUELS NUMERIQUES
</t>
    </r>
    <r>
      <rPr>
        <sz val="12"/>
        <color theme="1"/>
        <rFont val="Calibri"/>
      </rPr>
      <t>INFOGRAPHISTE DES EFFETS VISUELS NUMERIQUES</t>
    </r>
  </si>
  <si>
    <t>Encadre une équipe d'infographistes des effets visuels numériques.</t>
  </si>
  <si>
    <r>
      <rPr>
        <sz val="11"/>
        <color theme="1"/>
        <rFont val="Calibri"/>
        <family val="2"/>
      </rPr>
      <t>Assure la fabrication d'effets visuels numériques.</t>
    </r>
  </si>
  <si>
    <r>
      <rPr>
        <sz val="11"/>
        <color theme="1"/>
        <rFont val="Calibri"/>
        <family val="2"/>
      </rPr>
      <t>Participe à la fabrication d'effets visuels numériques.</t>
    </r>
  </si>
  <si>
    <t>Volume</t>
  </si>
  <si>
    <r>
      <t xml:space="preserve">ANIMATEUR VOLUME
</t>
    </r>
    <r>
      <rPr>
        <sz val="12"/>
        <color theme="1"/>
        <rFont val="Calibri"/>
      </rPr>
      <t>ANIMATRICE VOLUME</t>
    </r>
  </si>
  <si>
    <t>Encadre et supervise les équipes d'animation en volume. Dirige le « jeu » d'un ou plusieurs personnages ou supervise l'animation d'une séquence. Assure la cohérence du rythme, de la continuité ainsi que le travail d'animation et de synchronisation.</t>
  </si>
  <si>
    <t>Porte à l'écran le « jeu » requis et défini par le réalisateur par une succession de positions données à un modèle inanimé.</t>
  </si>
  <si>
    <t>ASSISTANT ANIMATEUR VOLUME                ASSISTANTE ANIMATRICE VOLUME</t>
  </si>
  <si>
    <t>Assiste l'animateur dans les déplacements des personnages et objets.</t>
  </si>
  <si>
    <r>
      <t xml:space="preserve">DECORATEUR VOLUME
</t>
    </r>
    <r>
      <rPr>
        <sz val="12"/>
        <color theme="1"/>
        <rFont val="Calibri"/>
      </rPr>
      <t>DECORATRICE VOLUME</t>
    </r>
  </si>
  <si>
    <t>Encadre et supervise les équipes de décorateurs volume et conçoit les décors à l'échelle requise. Supervise leur installation sur les plateaux de tournage.</t>
  </si>
  <si>
    <t>Fabrique les décors à l'échelle requise. Assure leur installation sur les plateaux de tournage.</t>
  </si>
  <si>
    <t>ASSISTANT DECORATEUR VOLUME               ASSISTANTE DECORATRICE VOLUME</t>
  </si>
  <si>
    <t>Assiste le décorateur dans la fabrication des décors, leur montage sur le (s) plateau (x) et leur entretien.</t>
  </si>
  <si>
    <r>
      <t xml:space="preserve">OPERATEUR VOLUME
</t>
    </r>
    <r>
      <rPr>
        <sz val="12"/>
        <color theme="1"/>
        <rFont val="Calibri"/>
      </rPr>
      <t>OPERATRICE VOLUME</t>
    </r>
  </si>
  <si>
    <t>Encadre et supervise les opérations de tournage sur le (s) plateau (x).</t>
  </si>
  <si>
    <t>Assure les opérations de tournage sur le (s) plateau (x).</t>
  </si>
  <si>
    <t>ASSISTANT OPERATEUR VOLUME                ASSISTANTE OPERATRICE VOLUME</t>
  </si>
  <si>
    <t>Assiste l'opérateur pour le tournage sur le (s) plateau (x).</t>
  </si>
  <si>
    <r>
      <t xml:space="preserve">PLASTICIEN VOLUME
</t>
    </r>
    <r>
      <rPr>
        <sz val="12"/>
        <color theme="1"/>
        <rFont val="Calibri"/>
      </rPr>
      <t>PLASTICIENNE VOLUME</t>
    </r>
  </si>
  <si>
    <t>Encadre une équipe de plasticien volume. Traduit par l‘exécution de prototypes de personnages en volume les directions de la réalisation. Participe à la réalisation de modèles couleur.</t>
  </si>
  <si>
    <t>Assure l'exécution des éléments constituant la marionnette: modelage, sculpture, peinture, costume. Assure leur maintenance pendant le tournage.</t>
  </si>
  <si>
    <t>ASSISTANT PLASTICIEN VOLUME                 ASSITANTE PLASTICIENNE VOLUME</t>
  </si>
  <si>
    <t>Assiste le plasticien dans la fabrication des personnages en volume.</t>
  </si>
  <si>
    <r>
      <t xml:space="preserve">ACCESSOIRISTE VOLUME
</t>
    </r>
    <r>
      <rPr>
        <sz val="12"/>
        <color theme="1"/>
        <rFont val="Calibri"/>
      </rPr>
      <t>ACCESSOIRISTE VOLUME</t>
    </r>
  </si>
  <si>
    <t>Encadre et supervise les équipes d'accessoiristes et conçoit l'ensemble des accessoires requis par le chef décorateur.</t>
  </si>
  <si>
    <t>Fabrique l'ensemble des accessoires requis.</t>
  </si>
  <si>
    <t>ASSISTANT ACCESSOIRISTE VOLUME               ASSISTANTE ACCESSOIRISTE VOLUME</t>
  </si>
  <si>
    <t>Assiste l'accessoiriste dans la fabrication des accessoires, leur mise à disposition et leur entretien.</t>
  </si>
  <si>
    <r>
      <t xml:space="preserve">TECHNICIEN EFFETS SPECIAUX VOLUME
</t>
    </r>
    <r>
      <rPr>
        <sz val="12"/>
        <color theme="1"/>
        <rFont val="Calibri"/>
      </rPr>
      <t>TECHNICIENNE EFFETS SPECIAUX VOLUME</t>
    </r>
  </si>
  <si>
    <t>Conçoit et fabrique les systèmes mécaniques et armatures spéciales.</t>
  </si>
  <si>
    <r>
      <t xml:space="preserve">MOULEUR VOLUME
</t>
    </r>
    <r>
      <rPr>
        <sz val="12"/>
        <color theme="1"/>
        <rFont val="Calibri"/>
      </rPr>
      <t>MOULEUSE VOLUME</t>
    </r>
  </si>
  <si>
    <t>Encadre les équipes de moulage. Supervise et prépare les moules et les versions définitives des objets et personnages dans les matériaux retenus.</t>
  </si>
  <si>
    <t>Fabrique les moules et les versions définitives des objets et personnages dans les matériaux retenus.</t>
  </si>
  <si>
    <t>ASSISTANT MOULEUR VOLUME               ASSISTANTE MOULEUSE VOLUME</t>
  </si>
  <si>
    <t>Assiste le mouleur dans la préparation et la fabrication des moules et des versions définitives des objets et personnages.</t>
  </si>
  <si>
    <r>
      <t xml:space="preserve">MECANICIEN VOLUME
</t>
    </r>
    <r>
      <rPr>
        <sz val="12"/>
        <color theme="1"/>
        <rFont val="Calibri"/>
      </rPr>
      <t>MECANICIENNE VOLUME</t>
    </r>
  </si>
  <si>
    <t>Conçoit les squelettes des marionnettes. Encadre les équipes de mécaniciens. Supervise et prépare les travaux d’articulation et de dynamique des marionnettes.</t>
  </si>
  <si>
    <t>Fabrique les squelettes des marionnette et participe à la préparation des travaux d’articulation et de dynamique des marionnettes.</t>
  </si>
  <si>
    <t>ASSISTANT MECANICIEN ASSISTANTE MECANICIENNE</t>
  </si>
  <si>
    <t>Assiste le mécanicien dans la préparation et la fabrication des marionnettes.</t>
  </si>
  <si>
    <t>MOCAP</t>
  </si>
  <si>
    <t>TOURNAGE MOCAP</t>
  </si>
  <si>
    <r>
      <t xml:space="preserve">SUPERVISEUR MOCAP
</t>
    </r>
    <r>
      <rPr>
        <sz val="12"/>
        <color theme="1"/>
        <rFont val="Calibri"/>
      </rPr>
      <t>SUPERVISEUSE MOCAP</t>
    </r>
  </si>
  <si>
    <t>Supervise la Mocap, le pipeline, la préparation du tournage, le tournage,  jusqu'à la livraison des données numériques traitées et intégrées en vue de finaliser l'animation.</t>
  </si>
  <si>
    <r>
      <t xml:space="preserve">OPERATEUR CAPTURE DE MOUVEMENT
</t>
    </r>
    <r>
      <rPr>
        <sz val="12"/>
        <color theme="1"/>
        <rFont val="Calibri"/>
      </rPr>
      <t>OPERATRICE CAPTURE DE MOUVEMENT</t>
    </r>
  </si>
  <si>
    <t>Assure l'enregistreement des données numériques liées à la capture de mouvement.</t>
  </si>
  <si>
    <t>Participe à l'enregistrement des données numériques liées à la capture de mouvement.</t>
  </si>
  <si>
    <r>
      <t xml:space="preserve">OPERATEUR RETOUCHE EN TEMPS REEL
</t>
    </r>
    <r>
      <rPr>
        <sz val="12"/>
        <color theme="1"/>
        <rFont val="Calibri"/>
      </rPr>
      <t>OPERATRICE RETOUCHE EN TEMPS REEL</t>
    </r>
  </si>
  <si>
    <t>Assure la mise en conformité des courbes de trajectoire après la capture de mouvement.</t>
  </si>
  <si>
    <t>Participe à la mise en conformité des courbes de trajectoire après la capture de mouvement.</t>
  </si>
  <si>
    <t>OPERATEUR TRAITEMENT ET INTEGRATION
OPERATRICE TRAITEMENT ET INTEGRATION</t>
  </si>
  <si>
    <t>Assure, sous la supervision du superviseur Mocap, le traitement et l'intégration des données post tournage.</t>
  </si>
  <si>
    <t>Participe, sous la supervision du superviseur Mocap, au traitement et à l'intégration des données post tournage.</t>
  </si>
  <si>
    <r>
      <t xml:space="preserve">OPERATEUR HEADCAM
</t>
    </r>
    <r>
      <rPr>
        <sz val="12"/>
        <color theme="1"/>
        <rFont val="Calibri"/>
      </rPr>
      <t>OPERATRICE HEADCAM</t>
    </r>
  </si>
  <si>
    <t>S'assure de l'enregistrement des données liées aux headcams (prise de vue du visage  des figurants mocap lors du tournage)</t>
  </si>
  <si>
    <t>Participe à l'enregistrement des données liées aux headcams (prise de vue du visage des figurants mocap lors du tournage)</t>
  </si>
  <si>
    <t>ARTISTE DE COMPLEMENT</t>
  </si>
  <si>
    <r>
      <t xml:space="preserve">FIGURANT MOCAP
</t>
    </r>
    <r>
      <rPr>
        <sz val="12"/>
        <color theme="1"/>
        <rFont val="Calibri"/>
      </rPr>
      <t>FIGURANTE MOCAP</t>
    </r>
  </si>
  <si>
    <t>Fournit une référence de mouvements destinée à être adaptée par les animateurs.</t>
  </si>
  <si>
    <t>* Il est rappelé que les fonctions suivies d'une * doivent, pour être éligibles au CDD d'usage, être affectées à une production, clairement identifiée.</t>
  </si>
  <si>
    <r>
      <rPr>
        <sz val="11"/>
        <color theme="1"/>
        <rFont val="Calibri"/>
        <family val="2"/>
      </rPr>
      <t xml:space="preserve">Conçoit et </t>
    </r>
    <r>
      <rPr>
        <sz val="11"/>
        <color theme="1"/>
        <rFont val="Calibri"/>
        <family val="2"/>
        <scheme val="minor"/>
      </rPr>
      <t>veille au respect du style et des critères artistiques et graphiques d'une oeuvre sous la direction du réalisateur et/ou de la production.</t>
    </r>
  </si>
  <si>
    <r>
      <t xml:space="preserve">Assure l'exécution des éléments constituant un décor : </t>
    </r>
    <r>
      <rPr>
        <sz val="11"/>
        <color theme="1"/>
        <rFont val="Calibri (Corps)"/>
      </rPr>
      <t xml:space="preserve">traits, </t>
    </r>
    <r>
      <rPr>
        <sz val="11"/>
        <color theme="1"/>
        <rFont val="Calibri"/>
        <family val="2"/>
        <scheme val="minor"/>
      </rPr>
      <t>couleurs, ambiances, lumières.</t>
    </r>
  </si>
  <si>
    <t>Encadre et supervise le travail artistique et technique des équipes de lay-out sur une production.</t>
  </si>
  <si>
    <t>Assiste le stéréographe dans la mise en relief technique des plans.</t>
  </si>
  <si>
    <t>ASSISTANT ANIMATEUR     ASSISTANTE ANIMATRICE</t>
  </si>
  <si>
    <t>ASSISTANT INFOGRAPHISTE PIPELINE ASSISTANTE INFOGRAPHISTE PIPELINE</t>
  </si>
  <si>
    <t>ASSISTANT INFOGRAPHISTE RIGGING / SET UP
ASSISTANTE INFOGRAPHISTE RIGGING / SET UP</t>
  </si>
  <si>
    <t>ASSISTANT SCULPTEUR 3D ASSISTANTE SCULPTEUSE 3D</t>
  </si>
  <si>
    <t>ASSISTANT INFOGRAPHISTE DE MODELISATION                   ASSISTANTE INFOGRAPHISTE DE MODELISATION</t>
  </si>
  <si>
    <t>ASSISTANT INFOGRAPHISTE TEXTURE ET SHADING                         ASSISTANTE INFOGRAPHISTE ET SHADING</t>
  </si>
  <si>
    <t>ASSISTANT INFOGRAPHISTE D'EFFETS DYNAMIQUE / SIMULATIONS ASSISTANTE INFOGRAPHISTE D'EFFETS DYNAMIQUE / SIMULATIONS</t>
  </si>
  <si>
    <t>ASSISTANT INFOGRAPHISTE MATTE PAINTING                             ASSISTANTE INFOGRAPHISTE MATTE PAINTING</t>
  </si>
  <si>
    <t>ASSISTANT INFOGRAPHISTE DES EFFETS VISUELS NUMERIQUES ASSISTANTE INFOGRAPHISTE DES EFFETS VISUELS NUMERIQUES</t>
  </si>
  <si>
    <t>ASSISTANT OPERATEUR CAPTURE DE MOUVEMENT                      ASSISTANTE OPERATRICE DE MOUVEMENT</t>
  </si>
  <si>
    <t>ASSISTANT OPERATEUR RETOUCHE EN TEMPS REEL                   ASSISTANTE OPERATRICE RETOUCHE EN TEMPS REEL</t>
  </si>
  <si>
    <t>ASSISTANT OPERATEUR TRAITEMENT ET INTEGRATION ASSISTANTE OPERATRICE TRAITEMENT ET INTERGRATION</t>
  </si>
  <si>
    <t>ASSISTANT OPERATEUR HEADCAM ASSISTANTE OPERATRICE HEADCAM</t>
  </si>
  <si>
    <t>ASSISTANT INFOGRAPHISTE COMPOSITING                     ASSISTANTE INFOGRAPHISTE COMPOSITING</t>
  </si>
  <si>
    <t>Participe à la préparation et à la fabrication des travaux de compositing</t>
  </si>
  <si>
    <t>ASSISTANT INFOGRAPHISTE LAY OUT ASSISTANTE INFOGRAPHISTE LAY OUT</t>
  </si>
  <si>
    <t>ASSISTANT INFOGRAPHISTE TECHNIQUE                          ASSISTANTE INFOGRAPHISTE TECHNIQUE</t>
  </si>
  <si>
    <t>ASSISTANT INFOGRAPHISTE RENDU ECLAIRAGE                           ASSISTANTE INFOGRAPHISTE RENDU ECLAIRAGE</t>
  </si>
  <si>
    <r>
      <t>Participe à la mise en mouvement</t>
    </r>
    <r>
      <rPr>
        <sz val="11"/>
        <color theme="1"/>
        <rFont val="Calibri"/>
        <family val="2"/>
      </rPr>
      <t xml:space="preserve"> des personnages, des éléments et / ou des effets visuels numériques à animer.</t>
    </r>
  </si>
  <si>
    <t>Encadre et assure la cohérence artistique du travail d'une équipe d'assistants animateurs et/ou d'intervallistes sur une production. Il contrôle également le travail effectué par des studios tiers.</t>
  </si>
  <si>
    <r>
      <t xml:space="preserve">DIRECTEUR / SUPERVISEUR DE MODELISATION
</t>
    </r>
    <r>
      <rPr>
        <sz val="12"/>
        <color theme="1"/>
        <rFont val="Calibri"/>
      </rPr>
      <t xml:space="preserve">DIRECTRICE / SUPERVISEUSE DE MODELISATION </t>
    </r>
  </si>
  <si>
    <t>Minima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</si>
</sst>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 [$€-40C]_-;\-* #,##0.00\ [$€-40C]_-;_-* &quot;-&quot;??\ [$€-40C]_-;_-@_-"/>
  </numFmts>
  <fonts count="15" x14ac:knownFonts="1">
    <font>
      <sz val="12"/>
      <color theme="1"/>
      <name val="Calibri"/>
      <family val="2"/>
      <scheme val="minor"/>
    </font>
    <font>
      <b/>
      <sz val="12"/>
      <color theme="1"/>
      <name val="Calibri"/>
      <family val="2"/>
      <scheme val="minor"/>
    </font>
    <font>
      <b/>
      <sz val="11"/>
      <color theme="1"/>
      <name val="Calibri"/>
      <family val="2"/>
      <scheme val="minor"/>
    </font>
    <font>
      <b/>
      <sz val="11"/>
      <color theme="1"/>
      <name val="Calibri"/>
      <family val="2"/>
    </font>
    <font>
      <b/>
      <i/>
      <sz val="11"/>
      <color theme="1"/>
      <name val="Calibri"/>
      <family val="2"/>
    </font>
    <font>
      <i/>
      <sz val="11"/>
      <color theme="1"/>
      <name val="Calibri"/>
      <family val="2"/>
      <scheme val="minor"/>
    </font>
    <font>
      <sz val="12"/>
      <color theme="1"/>
      <name val="Calibri"/>
    </font>
    <font>
      <sz val="12"/>
      <color theme="1"/>
      <name val="Times New Roman"/>
    </font>
    <font>
      <sz val="11"/>
      <color theme="1"/>
      <name val="Calibri"/>
      <family val="2"/>
      <scheme val="minor"/>
    </font>
    <font>
      <sz val="11"/>
      <color theme="1"/>
      <name val="Calibri"/>
      <family val="2"/>
    </font>
    <font>
      <sz val="11"/>
      <color theme="1"/>
      <name val="Calibri (Corps)"/>
    </font>
    <font>
      <b/>
      <sz val="11"/>
      <color rgb="FF000000"/>
      <name val="Calibri"/>
      <family val="2"/>
      <scheme val="minor"/>
    </font>
    <font>
      <u/>
      <sz val="12"/>
      <color theme="10"/>
      <name val="Calibri"/>
      <family val="2"/>
      <scheme val="minor"/>
    </font>
    <font>
      <u/>
      <sz val="12"/>
      <color theme="11"/>
      <name val="Calibri"/>
      <family val="2"/>
      <scheme val="minor"/>
    </font>
    <font>
      <sz val="8"/>
      <name val="Calibri"/>
      <family val="2"/>
      <scheme val="minor"/>
    </font>
  </fonts>
  <fills count="9">
    <fill>
      <patternFill patternType="none"/>
    </fill>
    <fill>
      <patternFill patternType="gray125"/>
    </fill>
    <fill>
      <patternFill patternType="solid">
        <fgColor theme="3" tint="0.59999389629810485"/>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rgb="FFFFFF00"/>
        <bgColor rgb="FF000000"/>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top style="thin">
        <color auto="1"/>
      </top>
      <bottom/>
      <diagonal/>
    </border>
    <border>
      <left style="thin">
        <color auto="1"/>
      </left>
      <right/>
      <top/>
      <bottom/>
      <diagonal/>
    </border>
    <border>
      <left/>
      <right style="thin">
        <color auto="1"/>
      </right>
      <top style="thin">
        <color auto="1"/>
      </top>
      <bottom style="thin">
        <color auto="1"/>
      </bottom>
      <diagonal/>
    </border>
    <border>
      <left/>
      <right/>
      <top style="thin">
        <color auto="1"/>
      </top>
      <bottom/>
      <diagonal/>
    </border>
    <border>
      <left/>
      <right/>
      <top/>
      <bottom style="thin">
        <color auto="1"/>
      </bottom>
      <diagonal/>
    </border>
    <border>
      <left/>
      <right style="medium">
        <color auto="1"/>
      </right>
      <top style="medium">
        <color auto="1"/>
      </top>
      <bottom style="medium">
        <color auto="1"/>
      </bottom>
      <diagonal/>
    </border>
  </borders>
  <cellStyleXfs count="23">
    <xf numFmtId="0" fontId="0" fillId="0" borderId="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cellStyleXfs>
  <cellXfs count="109">
    <xf numFmtId="0" fontId="0" fillId="0" borderId="0" xfId="0"/>
    <xf numFmtId="0" fontId="2" fillId="2" borderId="1" xfId="0" applyFont="1" applyFill="1" applyBorder="1" applyAlignment="1">
      <alignment wrapText="1"/>
    </xf>
    <xf numFmtId="0" fontId="2" fillId="0" borderId="1" xfId="0" applyFont="1" applyFill="1" applyBorder="1" applyAlignment="1">
      <alignment wrapText="1"/>
    </xf>
    <xf numFmtId="0" fontId="2" fillId="0" borderId="2" xfId="0" applyFont="1" applyFill="1" applyBorder="1" applyAlignment="1">
      <alignment wrapText="1"/>
    </xf>
    <xf numFmtId="0" fontId="2" fillId="2" borderId="1" xfId="0" applyFont="1" applyFill="1" applyBorder="1" applyAlignment="1">
      <alignment vertical="center" wrapText="1"/>
    </xf>
    <xf numFmtId="0" fontId="2" fillId="2" borderId="1" xfId="0" applyFont="1" applyFill="1" applyBorder="1" applyAlignment="1">
      <alignment horizontal="center" vertical="center" wrapText="1"/>
    </xf>
    <xf numFmtId="0" fontId="0" fillId="0" borderId="1" xfId="0" applyFont="1" applyFill="1" applyBorder="1" applyAlignment="1">
      <alignment horizontal="left" vertical="center" wrapText="1"/>
    </xf>
    <xf numFmtId="164" fontId="7" fillId="0" borderId="1" xfId="0" applyNumberFormat="1" applyFont="1" applyBorder="1" applyAlignment="1">
      <alignment horizontal="center" vertical="center" wrapText="1"/>
    </xf>
    <xf numFmtId="164" fontId="7" fillId="0" borderId="2" xfId="0" applyNumberFormat="1" applyFont="1" applyBorder="1" applyAlignment="1">
      <alignment vertical="center" wrapText="1"/>
    </xf>
    <xf numFmtId="0" fontId="8" fillId="0" borderId="2" xfId="0" applyFont="1" applyFill="1" applyBorder="1" applyAlignment="1">
      <alignment horizontal="left" vertical="center" wrapText="1"/>
    </xf>
    <xf numFmtId="0" fontId="0" fillId="0" borderId="3" xfId="0" applyFont="1" applyFill="1" applyBorder="1" applyAlignment="1">
      <alignment horizontal="left" vertical="center" wrapText="1"/>
    </xf>
    <xf numFmtId="0" fontId="0" fillId="0" borderId="5"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6" xfId="0" applyFont="1" applyFill="1" applyBorder="1" applyAlignment="1">
      <alignment horizontal="left" vertical="center" wrapText="1"/>
    </xf>
    <xf numFmtId="0" fontId="8" fillId="0" borderId="5" xfId="0" applyFont="1" applyFill="1" applyBorder="1" applyAlignment="1">
      <alignment horizontal="center" vertical="center" wrapText="1"/>
    </xf>
    <xf numFmtId="0" fontId="9" fillId="0" borderId="2" xfId="0" applyFont="1" applyFill="1" applyBorder="1" applyAlignment="1">
      <alignment horizontal="left" vertical="center" wrapText="1"/>
    </xf>
    <xf numFmtId="0" fontId="0" fillId="0" borderId="1"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1" xfId="0" applyFont="1" applyFill="1" applyBorder="1" applyAlignment="1">
      <alignment vertical="center" wrapText="1"/>
    </xf>
    <xf numFmtId="0" fontId="0" fillId="0" borderId="5" xfId="0" applyFont="1" applyFill="1" applyBorder="1" applyAlignment="1">
      <alignment vertical="center" wrapText="1"/>
    </xf>
    <xf numFmtId="0" fontId="8" fillId="0" borderId="1" xfId="0" applyFont="1" applyFill="1" applyBorder="1" applyAlignment="1">
      <alignment horizontal="left" vertical="center" wrapText="1"/>
    </xf>
    <xf numFmtId="0" fontId="8" fillId="0" borderId="3" xfId="0" applyFont="1" applyFill="1" applyBorder="1" applyAlignment="1">
      <alignment horizontal="center" vertical="center" wrapText="1"/>
    </xf>
    <xf numFmtId="0" fontId="8" fillId="0" borderId="7" xfId="0" applyFont="1" applyFill="1" applyBorder="1" applyAlignment="1">
      <alignment horizontal="left" vertical="center" wrapText="1"/>
    </xf>
    <xf numFmtId="0" fontId="0" fillId="0" borderId="3" xfId="0" applyFont="1" applyFill="1" applyBorder="1" applyAlignment="1">
      <alignment vertical="center" wrapText="1"/>
    </xf>
    <xf numFmtId="0" fontId="6" fillId="0" borderId="1" xfId="0" applyFont="1" applyFill="1" applyBorder="1" applyAlignment="1">
      <alignment horizontal="left" vertical="center" wrapText="1"/>
    </xf>
    <xf numFmtId="0" fontId="0" fillId="0" borderId="1" xfId="0" applyFont="1" applyFill="1" applyBorder="1" applyAlignment="1">
      <alignment horizontal="left" vertical="top" wrapText="1"/>
    </xf>
    <xf numFmtId="0" fontId="8" fillId="0" borderId="9" xfId="0" applyFont="1" applyFill="1" applyBorder="1" applyAlignment="1">
      <alignment horizontal="left" vertical="center" wrapText="1"/>
    </xf>
    <xf numFmtId="0" fontId="0" fillId="0" borderId="9" xfId="0" applyFont="1" applyFill="1" applyBorder="1" applyAlignment="1">
      <alignment horizontal="left" vertical="center" wrapText="1"/>
    </xf>
    <xf numFmtId="0" fontId="0" fillId="0" borderId="0" xfId="0" applyFont="1" applyFill="1" applyAlignment="1">
      <alignment wrapText="1"/>
    </xf>
    <xf numFmtId="0" fontId="0" fillId="0" borderId="1" xfId="0" applyFont="1" applyFill="1" applyBorder="1" applyAlignment="1">
      <alignment wrapText="1"/>
    </xf>
    <xf numFmtId="0" fontId="0" fillId="0" borderId="0" xfId="0" applyFont="1" applyFill="1" applyBorder="1" applyAlignment="1">
      <alignment horizontal="left" vertical="center" wrapText="1"/>
    </xf>
    <xf numFmtId="0" fontId="2" fillId="7" borderId="3" xfId="0" applyFont="1" applyFill="1" applyBorder="1" applyAlignment="1">
      <alignment vertical="top" wrapText="1"/>
    </xf>
    <xf numFmtId="0" fontId="2" fillId="7" borderId="4" xfId="0" applyFont="1" applyFill="1" applyBorder="1" applyAlignment="1">
      <alignment vertical="top" wrapText="1"/>
    </xf>
    <xf numFmtId="0" fontId="8" fillId="0" borderId="4" xfId="0" applyFont="1" applyFill="1" applyBorder="1" applyAlignment="1">
      <alignment horizontal="center" vertical="center" wrapText="1"/>
    </xf>
    <xf numFmtId="0" fontId="11" fillId="8" borderId="1" xfId="0" applyFont="1" applyFill="1" applyBorder="1" applyAlignment="1">
      <alignment horizontal="left" vertical="top" wrapText="1"/>
    </xf>
    <xf numFmtId="0" fontId="0" fillId="0" borderId="1" xfId="0" applyBorder="1" applyAlignment="1">
      <alignment wrapText="1"/>
    </xf>
    <xf numFmtId="0" fontId="3" fillId="0" borderId="1" xfId="0" applyFont="1" applyFill="1" applyBorder="1" applyAlignment="1"/>
    <xf numFmtId="0" fontId="8" fillId="0" borderId="0" xfId="0" applyFont="1" applyFill="1" applyAlignment="1">
      <alignment horizontal="left" vertical="center" wrapText="1"/>
    </xf>
    <xf numFmtId="0" fontId="8" fillId="0" borderId="12" xfId="0" applyFont="1" applyFill="1" applyBorder="1" applyAlignment="1">
      <alignment vertical="center" wrapText="1"/>
    </xf>
    <xf numFmtId="0" fontId="8" fillId="0" borderId="1" xfId="0" applyFont="1" applyFill="1" applyBorder="1" applyAlignment="1">
      <alignment wrapText="1"/>
    </xf>
    <xf numFmtId="0" fontId="8" fillId="0" borderId="7" xfId="0" applyFont="1" applyFill="1" applyBorder="1" applyAlignment="1">
      <alignment wrapText="1"/>
    </xf>
    <xf numFmtId="0" fontId="8" fillId="0" borderId="0" xfId="0" applyFont="1" applyAlignment="1">
      <alignment wrapText="1"/>
    </xf>
    <xf numFmtId="0" fontId="1"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3" xfId="0" applyFont="1" applyFill="1" applyBorder="1" applyAlignment="1">
      <alignment vertical="center" wrapText="1"/>
    </xf>
    <xf numFmtId="0" fontId="0" fillId="0" borderId="5" xfId="0" applyFont="1" applyFill="1" applyBorder="1" applyAlignment="1">
      <alignment horizontal="center" vertical="center" wrapText="1"/>
    </xf>
    <xf numFmtId="0" fontId="0" fillId="0" borderId="3" xfId="0" applyFont="1" applyFill="1" applyBorder="1" applyAlignment="1">
      <alignment horizontal="left" vertical="center" wrapText="1"/>
    </xf>
    <xf numFmtId="0" fontId="0" fillId="0" borderId="4" xfId="0" applyFont="1" applyFill="1" applyBorder="1" applyAlignment="1">
      <alignment horizontal="left" vertical="center" wrapText="1"/>
    </xf>
    <xf numFmtId="0" fontId="0" fillId="0" borderId="1" xfId="0" applyFont="1" applyFill="1" applyBorder="1" applyAlignment="1">
      <alignment horizontal="left" vertical="center" wrapText="1"/>
    </xf>
    <xf numFmtId="0" fontId="6" fillId="0" borderId="1" xfId="0" applyFont="1" applyFill="1" applyBorder="1" applyAlignment="1">
      <alignment horizontal="left" vertical="center" wrapText="1"/>
    </xf>
    <xf numFmtId="164" fontId="7" fillId="0" borderId="1" xfId="0" applyNumberFormat="1" applyFont="1" applyBorder="1" applyAlignment="1">
      <alignment horizontal="center" vertical="center" wrapText="1"/>
    </xf>
    <xf numFmtId="0" fontId="0"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6" fillId="0" borderId="3" xfId="0" applyFont="1" applyFill="1" applyBorder="1" applyAlignment="1">
      <alignment horizontal="left" vertical="center" wrapText="1"/>
    </xf>
    <xf numFmtId="164" fontId="2" fillId="2" borderId="1" xfId="0" applyNumberFormat="1" applyFont="1" applyFill="1" applyBorder="1" applyAlignment="1">
      <alignment horizontal="center" vertical="center" wrapText="1"/>
    </xf>
    <xf numFmtId="164" fontId="7" fillId="0" borderId="1" xfId="0" applyNumberFormat="1" applyFont="1" applyFill="1" applyBorder="1" applyAlignment="1">
      <alignment horizontal="center" vertical="center" wrapText="1"/>
    </xf>
    <xf numFmtId="164" fontId="0" fillId="0" borderId="0" xfId="0" applyNumberFormat="1"/>
    <xf numFmtId="164" fontId="7" fillId="0" borderId="1" xfId="0" applyNumberFormat="1" applyFont="1" applyBorder="1" applyAlignment="1">
      <alignment horizontal="center" vertical="center" wrapText="1"/>
    </xf>
    <xf numFmtId="164" fontId="7" fillId="0" borderId="1" xfId="0" applyNumberFormat="1" applyFont="1" applyBorder="1" applyAlignment="1">
      <alignment horizontal="center" vertical="center" wrapText="1"/>
    </xf>
    <xf numFmtId="164" fontId="7" fillId="0" borderId="3" xfId="0" applyNumberFormat="1" applyFont="1" applyBorder="1" applyAlignment="1">
      <alignment horizontal="center" vertical="center" wrapText="1"/>
    </xf>
    <xf numFmtId="164" fontId="7" fillId="0" borderId="5" xfId="0" applyNumberFormat="1" applyFont="1" applyBorder="1" applyAlignment="1">
      <alignment horizontal="center" vertical="center" wrapText="1"/>
    </xf>
    <xf numFmtId="0" fontId="0" fillId="0" borderId="3" xfId="0" applyFont="1" applyFill="1" applyBorder="1" applyAlignment="1">
      <alignment horizontal="left" vertical="center" wrapText="1"/>
    </xf>
    <xf numFmtId="0" fontId="0" fillId="0" borderId="5" xfId="0" applyFont="1" applyFill="1" applyBorder="1" applyAlignment="1">
      <alignment horizontal="left" vertical="center" wrapText="1"/>
    </xf>
    <xf numFmtId="0" fontId="0" fillId="0" borderId="4" xfId="0" applyFont="1" applyFill="1" applyBorder="1" applyAlignment="1">
      <alignment horizontal="left" vertical="center" wrapText="1"/>
    </xf>
    <xf numFmtId="0" fontId="2" fillId="6" borderId="3" xfId="0" applyFont="1" applyFill="1" applyBorder="1" applyAlignment="1">
      <alignment horizontal="left" vertical="top" wrapText="1"/>
    </xf>
    <xf numFmtId="0" fontId="2" fillId="6" borderId="4" xfId="0" applyFont="1" applyFill="1" applyBorder="1" applyAlignment="1">
      <alignment horizontal="left" vertical="top" wrapText="1"/>
    </xf>
    <xf numFmtId="0" fontId="2" fillId="6" borderId="5" xfId="0" applyFont="1" applyFill="1" applyBorder="1" applyAlignment="1">
      <alignment horizontal="left" vertical="top" wrapText="1"/>
    </xf>
    <xf numFmtId="0" fontId="0" fillId="0" borderId="1" xfId="0" applyBorder="1" applyAlignment="1">
      <alignment horizontal="left" vertical="center" wrapText="1"/>
    </xf>
    <xf numFmtId="0" fontId="0" fillId="0" borderId="1" xfId="0" applyFont="1" applyFill="1" applyBorder="1" applyAlignment="1">
      <alignment horizontal="left" vertical="center" wrapText="1"/>
    </xf>
    <xf numFmtId="0" fontId="5" fillId="0" borderId="3" xfId="0" applyFont="1" applyBorder="1" applyAlignment="1">
      <alignment horizontal="left" vertical="top" wrapText="1"/>
    </xf>
    <xf numFmtId="0" fontId="5" fillId="0" borderId="4" xfId="0" applyFont="1" applyBorder="1" applyAlignment="1">
      <alignment horizontal="left" vertical="top" wrapText="1"/>
    </xf>
    <xf numFmtId="0" fontId="5" fillId="0" borderId="5" xfId="0" applyFont="1" applyBorder="1" applyAlignment="1">
      <alignment horizontal="left" vertical="top" wrapText="1"/>
    </xf>
    <xf numFmtId="0" fontId="0" fillId="0" borderId="1" xfId="0" applyFont="1" applyFill="1" applyBorder="1" applyAlignment="1">
      <alignment horizontal="center" vertical="center" wrapText="1"/>
    </xf>
    <xf numFmtId="0" fontId="8" fillId="0" borderId="1" xfId="0" applyFont="1" applyFill="1" applyBorder="1" applyAlignment="1">
      <alignment horizontal="left" vertical="center" wrapText="1"/>
    </xf>
    <xf numFmtId="164" fontId="7" fillId="0" borderId="1" xfId="0" applyNumberFormat="1" applyFont="1" applyBorder="1" applyAlignment="1">
      <alignment horizontal="center" vertical="center" wrapText="1"/>
    </xf>
    <xf numFmtId="0" fontId="0" fillId="0" borderId="10"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8" fillId="0" borderId="3" xfId="0" applyFont="1" applyFill="1" applyBorder="1" applyAlignment="1">
      <alignment horizontal="left" vertical="center" wrapText="1"/>
    </xf>
    <xf numFmtId="0" fontId="8" fillId="0" borderId="5" xfId="0" applyFont="1" applyFill="1" applyBorder="1" applyAlignment="1">
      <alignment horizontal="left" vertical="center" wrapText="1"/>
    </xf>
    <xf numFmtId="164" fontId="7" fillId="0" borderId="7" xfId="0" applyNumberFormat="1" applyFont="1" applyBorder="1" applyAlignment="1">
      <alignment horizontal="center" vertical="center" wrapText="1"/>
    </xf>
    <xf numFmtId="164" fontId="7" fillId="0" borderId="6" xfId="0" applyNumberFormat="1" applyFont="1" applyBorder="1" applyAlignment="1">
      <alignment horizontal="center" vertical="center" wrapText="1"/>
    </xf>
    <xf numFmtId="0" fontId="0" fillId="0" borderId="3"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8" fillId="0" borderId="7" xfId="0" applyFont="1" applyFill="1" applyBorder="1" applyAlignment="1">
      <alignment horizontal="left" vertical="center" wrapText="1"/>
    </xf>
    <xf numFmtId="0" fontId="8" fillId="0" borderId="6" xfId="0" applyFont="1" applyFill="1" applyBorder="1" applyAlignment="1">
      <alignment horizontal="left" vertical="center" wrapText="1"/>
    </xf>
    <xf numFmtId="0" fontId="7" fillId="0" borderId="6" xfId="0" applyFont="1" applyBorder="1" applyAlignment="1">
      <alignment horizontal="center" vertical="center" wrapText="1"/>
    </xf>
    <xf numFmtId="0" fontId="8" fillId="0" borderId="1"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2" fillId="3" borderId="3" xfId="0" applyFont="1" applyFill="1" applyBorder="1" applyAlignment="1">
      <alignment horizontal="left" vertical="top" wrapText="1"/>
    </xf>
    <xf numFmtId="0" fontId="2" fillId="3" borderId="4" xfId="0" applyFont="1" applyFill="1" applyBorder="1" applyAlignment="1">
      <alignment horizontal="left" vertical="top" wrapText="1"/>
    </xf>
    <xf numFmtId="0" fontId="2" fillId="3" borderId="5" xfId="0" applyFont="1" applyFill="1" applyBorder="1" applyAlignment="1">
      <alignment horizontal="left" vertical="top" wrapText="1"/>
    </xf>
    <xf numFmtId="0" fontId="2" fillId="5" borderId="3" xfId="0" applyFont="1" applyFill="1" applyBorder="1" applyAlignment="1">
      <alignment horizontal="left" vertical="top" wrapText="1"/>
    </xf>
    <xf numFmtId="0" fontId="2" fillId="5" borderId="4" xfId="0" applyFont="1" applyFill="1" applyBorder="1" applyAlignment="1">
      <alignment horizontal="left" vertical="top" wrapText="1"/>
    </xf>
    <xf numFmtId="0" fontId="2" fillId="5" borderId="5" xfId="0" applyFont="1" applyFill="1" applyBorder="1" applyAlignment="1">
      <alignment horizontal="left" vertical="top" wrapText="1"/>
    </xf>
    <xf numFmtId="0" fontId="0" fillId="0" borderId="3" xfId="0" applyFont="1" applyFill="1" applyBorder="1" applyAlignment="1">
      <alignment vertical="center" wrapText="1"/>
    </xf>
    <xf numFmtId="0" fontId="0" fillId="0" borderId="4" xfId="0" applyFont="1" applyFill="1" applyBorder="1" applyAlignment="1">
      <alignment vertical="center" wrapText="1"/>
    </xf>
    <xf numFmtId="0" fontId="2" fillId="4" borderId="3" xfId="0" applyFont="1" applyFill="1" applyBorder="1" applyAlignment="1">
      <alignment horizontal="left" vertical="top" wrapText="1"/>
    </xf>
    <xf numFmtId="0" fontId="2" fillId="4" borderId="4" xfId="0" applyFont="1" applyFill="1" applyBorder="1" applyAlignment="1">
      <alignment horizontal="left" vertical="top" wrapText="1"/>
    </xf>
    <xf numFmtId="0" fontId="0" fillId="0" borderId="3" xfId="0" applyBorder="1" applyAlignment="1">
      <alignment horizontal="center" vertical="top" wrapText="1"/>
    </xf>
    <xf numFmtId="0" fontId="0" fillId="0" borderId="4" xfId="0" applyBorder="1" applyAlignment="1">
      <alignment horizontal="center" vertical="top" wrapText="1"/>
    </xf>
    <xf numFmtId="0" fontId="0" fillId="0" borderId="5" xfId="0" applyBorder="1" applyAlignment="1">
      <alignment horizontal="center" vertical="top" wrapText="1"/>
    </xf>
    <xf numFmtId="0" fontId="5" fillId="0" borderId="7" xfId="0" applyFont="1" applyBorder="1" applyAlignment="1">
      <alignment horizontal="left" vertical="top" wrapText="1"/>
    </xf>
    <xf numFmtId="0" fontId="5" fillId="0" borderId="8" xfId="0" applyFont="1" applyBorder="1" applyAlignment="1">
      <alignment horizontal="left" vertical="top" wrapText="1"/>
    </xf>
    <xf numFmtId="0" fontId="5" fillId="0" borderId="6" xfId="0" applyFont="1" applyBorder="1" applyAlignment="1">
      <alignment horizontal="left" vertical="top" wrapText="1"/>
    </xf>
    <xf numFmtId="0" fontId="6" fillId="0" borderId="1" xfId="0" applyFont="1" applyFill="1" applyBorder="1" applyAlignment="1">
      <alignment horizontal="left" vertical="center" wrapText="1"/>
    </xf>
    <xf numFmtId="0" fontId="0" fillId="0" borderId="5" xfId="0" applyFont="1" applyFill="1" applyBorder="1" applyAlignment="1">
      <alignment vertical="center" wrapText="1"/>
    </xf>
  </cellXfs>
  <cellStyles count="23">
    <cellStyle name="Lien hypertexte" xfId="1" builtinId="8" hidden="1"/>
    <cellStyle name="Lien hypertexte" xfId="3" builtinId="8" hidden="1"/>
    <cellStyle name="Lien hypertexte" xfId="5" builtinId="8" hidden="1"/>
    <cellStyle name="Lien hypertexte" xfId="7" builtinId="8" hidden="1"/>
    <cellStyle name="Lien hypertexte" xfId="9" builtinId="8" hidden="1"/>
    <cellStyle name="Lien hypertexte" xfId="11" builtinId="8" hidden="1"/>
    <cellStyle name="Lien hypertexte" xfId="13" builtinId="8" hidden="1"/>
    <cellStyle name="Lien hypertexte" xfId="15" builtinId="8" hidden="1"/>
    <cellStyle name="Lien hypertexte" xfId="17" builtinId="8" hidden="1"/>
    <cellStyle name="Lien hypertexte" xfId="19" builtinId="8" hidden="1"/>
    <cellStyle name="Lien hypertexte" xfId="21" builtinId="8" hidden="1"/>
    <cellStyle name="Lien hypertexte visité" xfId="2" builtinId="9" hidden="1"/>
    <cellStyle name="Lien hypertexte visité" xfId="4" builtinId="9" hidden="1"/>
    <cellStyle name="Lien hypertexte visité" xfId="6" builtinId="9" hidden="1"/>
    <cellStyle name="Lien hypertexte visité" xfId="8" builtinId="9" hidden="1"/>
    <cellStyle name="Lien hypertexte visité" xfId="10" builtinId="9" hidden="1"/>
    <cellStyle name="Lien hypertexte visité" xfId="12" builtinId="9" hidden="1"/>
    <cellStyle name="Lien hypertexte visité" xfId="14" builtinId="9" hidden="1"/>
    <cellStyle name="Lien hypertexte visité" xfId="16" builtinId="9" hidden="1"/>
    <cellStyle name="Lien hypertexte visité" xfId="18" builtinId="9" hidden="1"/>
    <cellStyle name="Lien hypertexte visité" xfId="20" builtinId="9" hidden="1"/>
    <cellStyle name="Lien hypertexte visité" xfId="22" builtinId="9" hidden="1"/>
    <cellStyle name="Normal"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Thème Office">
  <a:themeElements>
    <a:clrScheme name="Bureau">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Bureau">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B2:L160"/>
  <sheetViews>
    <sheetView tabSelected="1" topLeftCell="A52" workbookViewId="0">
      <selection activeCell="H150" sqref="H150"/>
    </sheetView>
  </sheetViews>
  <sheetFormatPr baseColWidth="10" defaultRowHeight="16" x14ac:dyDescent="0.2"/>
  <cols>
    <col min="2" max="2" width="10" bestFit="1" customWidth="1"/>
    <col min="3" max="3" width="11" bestFit="1" customWidth="1"/>
    <col min="4" max="4" width="31.1640625" customWidth="1"/>
    <col min="5" max="5" width="10" bestFit="1" customWidth="1"/>
    <col min="6" max="6" width="6.5" bestFit="1" customWidth="1"/>
    <col min="7" max="7" width="80.33203125" style="41" customWidth="1"/>
    <col min="8" max="8" width="11.1640625" bestFit="1" customWidth="1"/>
    <col min="9" max="9" width="9.6640625" bestFit="1" customWidth="1"/>
    <col min="10" max="11" width="10.6640625" bestFit="1" customWidth="1"/>
    <col min="12" max="12" width="9.1640625" style="57" bestFit="1" customWidth="1"/>
  </cols>
  <sheetData>
    <row r="2" spans="2:12" ht="45" x14ac:dyDescent="0.2">
      <c r="B2" s="1" t="s">
        <v>0</v>
      </c>
      <c r="C2" s="1" t="s">
        <v>1</v>
      </c>
      <c r="D2" s="36" t="s">
        <v>2</v>
      </c>
      <c r="E2" s="2" t="s">
        <v>3</v>
      </c>
      <c r="F2" s="2" t="s">
        <v>4</v>
      </c>
      <c r="G2" s="3" t="s">
        <v>5</v>
      </c>
      <c r="H2" s="42" t="s">
        <v>302</v>
      </c>
      <c r="I2" s="4" t="s">
        <v>6</v>
      </c>
      <c r="J2" s="5" t="s">
        <v>7</v>
      </c>
      <c r="K2" s="43" t="s">
        <v>8</v>
      </c>
      <c r="L2" s="55" t="s">
        <v>9</v>
      </c>
    </row>
    <row r="3" spans="2:12" ht="45" x14ac:dyDescent="0.2">
      <c r="B3" s="91" t="s">
        <v>10</v>
      </c>
      <c r="C3" s="70" t="s">
        <v>11</v>
      </c>
      <c r="D3" s="6" t="s">
        <v>12</v>
      </c>
      <c r="E3" s="6"/>
      <c r="F3" s="82" t="s">
        <v>13</v>
      </c>
      <c r="G3" s="9" t="s">
        <v>14</v>
      </c>
      <c r="H3" s="7">
        <f>L3*1.006</f>
        <v>184.87262000000001</v>
      </c>
      <c r="I3" s="7">
        <f>(H3/7)*35</f>
        <v>924.36310000000003</v>
      </c>
      <c r="J3" s="7">
        <f>I3+(H3/7*1.25*4)</f>
        <v>1056.4149714285716</v>
      </c>
      <c r="K3" s="8">
        <f>H3/7*151.67</f>
        <v>4005.6614679142854</v>
      </c>
      <c r="L3" s="51">
        <v>183.77</v>
      </c>
    </row>
    <row r="4" spans="2:12" ht="32" x14ac:dyDescent="0.2">
      <c r="B4" s="92"/>
      <c r="C4" s="71"/>
      <c r="D4" s="6" t="s">
        <v>15</v>
      </c>
      <c r="E4" s="6"/>
      <c r="F4" s="88"/>
      <c r="G4" s="9" t="s">
        <v>16</v>
      </c>
      <c r="H4" s="7">
        <f t="shared" ref="H4:H10" si="0">L4*1.006</f>
        <v>158.31422000000001</v>
      </c>
      <c r="I4" s="7">
        <f t="shared" ref="I4:I67" si="1">(H4/7)*35</f>
        <v>791.57110000000011</v>
      </c>
      <c r="J4" s="7">
        <f>I4+(H4/7*1.25*4)</f>
        <v>904.65268571428578</v>
      </c>
      <c r="K4" s="8">
        <f t="shared" ref="K4:K54" si="2">(H4/7)*151.67</f>
        <v>3430.2168210571431</v>
      </c>
      <c r="L4" s="51">
        <v>157.37</v>
      </c>
    </row>
    <row r="5" spans="2:12" ht="32" x14ac:dyDescent="0.2">
      <c r="B5" s="92"/>
      <c r="C5" s="71"/>
      <c r="D5" s="6" t="s">
        <v>17</v>
      </c>
      <c r="E5" s="6"/>
      <c r="F5" s="88"/>
      <c r="G5" s="9" t="s">
        <v>277</v>
      </c>
      <c r="H5" s="7">
        <f t="shared" si="0"/>
        <v>158.31422000000001</v>
      </c>
      <c r="I5" s="7">
        <f t="shared" si="1"/>
        <v>791.57110000000011</v>
      </c>
      <c r="J5" s="7">
        <f t="shared" ref="J5:J67" si="3">I5+(H5/7*1.25*4)</f>
        <v>904.65268571428578</v>
      </c>
      <c r="K5" s="8">
        <f t="shared" si="2"/>
        <v>3430.2168210571431</v>
      </c>
      <c r="L5" s="51">
        <v>157.37</v>
      </c>
    </row>
    <row r="6" spans="2:12" ht="32" x14ac:dyDescent="0.2">
      <c r="B6" s="92"/>
      <c r="C6" s="71"/>
      <c r="D6" s="6" t="s">
        <v>18</v>
      </c>
      <c r="E6" s="6"/>
      <c r="F6" s="88"/>
      <c r="G6" s="9" t="s">
        <v>19</v>
      </c>
      <c r="H6" s="7">
        <f t="shared" si="0"/>
        <v>158.31422000000001</v>
      </c>
      <c r="I6" s="7">
        <f t="shared" si="1"/>
        <v>791.57110000000011</v>
      </c>
      <c r="J6" s="7">
        <f t="shared" si="3"/>
        <v>904.65268571428578</v>
      </c>
      <c r="K6" s="8">
        <f t="shared" si="2"/>
        <v>3430.2168210571431</v>
      </c>
      <c r="L6" s="51">
        <v>157.37</v>
      </c>
    </row>
    <row r="7" spans="2:12" ht="64" x14ac:dyDescent="0.2">
      <c r="B7" s="92"/>
      <c r="C7" s="71"/>
      <c r="D7" s="6" t="s">
        <v>20</v>
      </c>
      <c r="E7" s="6"/>
      <c r="F7" s="88"/>
      <c r="G7" s="9" t="s">
        <v>21</v>
      </c>
      <c r="H7" s="7">
        <f t="shared" si="0"/>
        <v>158.31422000000001</v>
      </c>
      <c r="I7" s="7">
        <f t="shared" si="1"/>
        <v>791.57110000000011</v>
      </c>
      <c r="J7" s="7">
        <f t="shared" si="3"/>
        <v>904.65268571428578</v>
      </c>
      <c r="K7" s="8">
        <f t="shared" si="2"/>
        <v>3430.2168210571431</v>
      </c>
      <c r="L7" s="51">
        <v>157.37</v>
      </c>
    </row>
    <row r="8" spans="2:12" ht="64" x14ac:dyDescent="0.2">
      <c r="B8" s="92"/>
      <c r="C8" s="71"/>
      <c r="D8" s="10" t="s">
        <v>22</v>
      </c>
      <c r="E8" s="6"/>
      <c r="F8" s="11"/>
      <c r="G8" s="9" t="s">
        <v>23</v>
      </c>
      <c r="H8" s="7">
        <f t="shared" si="0"/>
        <v>158.31422000000001</v>
      </c>
      <c r="I8" s="7">
        <f t="shared" si="1"/>
        <v>791.57110000000011</v>
      </c>
      <c r="J8" s="7">
        <f t="shared" si="3"/>
        <v>904.65268571428578</v>
      </c>
      <c r="K8" s="8">
        <f t="shared" si="2"/>
        <v>3430.2168210571431</v>
      </c>
      <c r="L8" s="51">
        <v>157.37</v>
      </c>
    </row>
    <row r="9" spans="2:12" ht="30" x14ac:dyDescent="0.2">
      <c r="B9" s="92"/>
      <c r="C9" s="71"/>
      <c r="D9" s="97" t="s">
        <v>24</v>
      </c>
      <c r="E9" s="6" t="s">
        <v>25</v>
      </c>
      <c r="F9" s="12" t="s">
        <v>13</v>
      </c>
      <c r="G9" s="13" t="s">
        <v>26</v>
      </c>
      <c r="H9" s="7">
        <f t="shared" si="0"/>
        <v>158.31422000000001</v>
      </c>
      <c r="I9" s="7">
        <f t="shared" si="1"/>
        <v>791.57110000000011</v>
      </c>
      <c r="J9" s="7">
        <f t="shared" si="3"/>
        <v>904.65268571428578</v>
      </c>
      <c r="K9" s="8">
        <f t="shared" si="2"/>
        <v>3430.2168210571431</v>
      </c>
      <c r="L9" s="51">
        <v>157.37</v>
      </c>
    </row>
    <row r="10" spans="2:12" ht="30" x14ac:dyDescent="0.2">
      <c r="B10" s="92"/>
      <c r="C10" s="71"/>
      <c r="D10" s="98"/>
      <c r="E10" s="6" t="s">
        <v>27</v>
      </c>
      <c r="F10" s="14" t="s">
        <v>28</v>
      </c>
      <c r="G10" s="9" t="s">
        <v>29</v>
      </c>
      <c r="H10" s="7">
        <f t="shared" si="0"/>
        <v>142.37917999999999</v>
      </c>
      <c r="I10" s="7">
        <f t="shared" si="1"/>
        <v>711.89589999999998</v>
      </c>
      <c r="J10" s="7">
        <f t="shared" si="3"/>
        <v>813.59531428571427</v>
      </c>
      <c r="K10" s="8">
        <f t="shared" si="2"/>
        <v>3084.950032942857</v>
      </c>
      <c r="L10" s="51">
        <v>141.53</v>
      </c>
    </row>
    <row r="11" spans="2:12" ht="32" x14ac:dyDescent="0.2">
      <c r="B11" s="92"/>
      <c r="C11" s="71"/>
      <c r="D11" s="6" t="s">
        <v>31</v>
      </c>
      <c r="E11" s="6"/>
      <c r="F11" s="12" t="s">
        <v>32</v>
      </c>
      <c r="G11" s="15" t="s">
        <v>33</v>
      </c>
      <c r="H11" s="7">
        <v>85</v>
      </c>
      <c r="I11" s="7">
        <f t="shared" si="1"/>
        <v>425</v>
      </c>
      <c r="J11" s="7">
        <f>I11+(H11/7*1.25*4)</f>
        <v>485.71428571428572</v>
      </c>
      <c r="K11" s="8">
        <f t="shared" si="2"/>
        <v>1841.7071428571426</v>
      </c>
      <c r="L11" s="51">
        <v>77.3</v>
      </c>
    </row>
    <row r="12" spans="2:12" ht="32" x14ac:dyDescent="0.2">
      <c r="B12" s="92"/>
      <c r="C12" s="71"/>
      <c r="D12" s="6" t="s">
        <v>34</v>
      </c>
      <c r="E12" s="6"/>
      <c r="F12" s="16" t="s">
        <v>28</v>
      </c>
      <c r="G12" s="9" t="s">
        <v>36</v>
      </c>
      <c r="H12" s="7">
        <v>131.61000000000001</v>
      </c>
      <c r="I12" s="7">
        <f t="shared" si="1"/>
        <v>658.05000000000007</v>
      </c>
      <c r="J12" s="7">
        <f t="shared" si="3"/>
        <v>752.05714285714294</v>
      </c>
      <c r="K12" s="8">
        <f t="shared" si="2"/>
        <v>2851.6126714285715</v>
      </c>
      <c r="L12" s="51">
        <v>121</v>
      </c>
    </row>
    <row r="13" spans="2:12" ht="32" x14ac:dyDescent="0.2">
      <c r="B13" s="92"/>
      <c r="C13" s="71"/>
      <c r="D13" s="6" t="s">
        <v>37</v>
      </c>
      <c r="E13" s="6"/>
      <c r="F13" s="17" t="s">
        <v>30</v>
      </c>
      <c r="G13" s="9" t="s">
        <v>38</v>
      </c>
      <c r="H13" s="7">
        <f>L13*1.015</f>
        <v>94.029599999999988</v>
      </c>
      <c r="I13" s="7">
        <f t="shared" si="1"/>
        <v>470.14799999999997</v>
      </c>
      <c r="J13" s="7">
        <f t="shared" si="3"/>
        <v>537.3119999999999</v>
      </c>
      <c r="K13" s="8">
        <f t="shared" si="2"/>
        <v>2037.3527759999995</v>
      </c>
      <c r="L13" s="51">
        <v>92.64</v>
      </c>
    </row>
    <row r="14" spans="2:12" ht="32" x14ac:dyDescent="0.2">
      <c r="B14" s="92"/>
      <c r="C14" s="71"/>
      <c r="D14" s="6" t="s">
        <v>39</v>
      </c>
      <c r="E14" s="6"/>
      <c r="F14" s="82" t="s">
        <v>40</v>
      </c>
      <c r="G14" s="9" t="s">
        <v>41</v>
      </c>
      <c r="H14" s="7">
        <f>85</f>
        <v>85</v>
      </c>
      <c r="I14" s="7">
        <f t="shared" si="1"/>
        <v>425</v>
      </c>
      <c r="J14" s="7">
        <f t="shared" si="3"/>
        <v>485.71428571428572</v>
      </c>
      <c r="K14" s="8">
        <f t="shared" si="2"/>
        <v>1841.7071428571426</v>
      </c>
      <c r="L14" s="51">
        <v>82.45</v>
      </c>
    </row>
    <row r="15" spans="2:12" ht="32" x14ac:dyDescent="0.2">
      <c r="B15" s="92"/>
      <c r="C15" s="72"/>
      <c r="D15" s="6" t="s">
        <v>42</v>
      </c>
      <c r="E15" s="6"/>
      <c r="F15" s="83"/>
      <c r="G15" s="9" t="s">
        <v>43</v>
      </c>
      <c r="H15" s="7">
        <f>85</f>
        <v>85</v>
      </c>
      <c r="I15" s="7">
        <f t="shared" si="1"/>
        <v>425</v>
      </c>
      <c r="J15" s="7">
        <f t="shared" si="3"/>
        <v>485.71428571428572</v>
      </c>
      <c r="K15" s="8">
        <f t="shared" si="2"/>
        <v>1841.7071428571426</v>
      </c>
      <c r="L15" s="51">
        <v>82.45</v>
      </c>
    </row>
    <row r="16" spans="2:12" ht="32" x14ac:dyDescent="0.2">
      <c r="B16" s="92"/>
      <c r="C16" s="70" t="s">
        <v>44</v>
      </c>
      <c r="D16" s="6" t="s">
        <v>45</v>
      </c>
      <c r="E16" s="6"/>
      <c r="F16" s="16" t="s">
        <v>13</v>
      </c>
      <c r="G16" s="9" t="s">
        <v>46</v>
      </c>
      <c r="H16" s="7">
        <f>L16*1.006</f>
        <v>149.81351999999998</v>
      </c>
      <c r="I16" s="7">
        <f t="shared" si="1"/>
        <v>749.06759999999997</v>
      </c>
      <c r="J16" s="7">
        <f t="shared" si="3"/>
        <v>856.07725714285709</v>
      </c>
      <c r="K16" s="8">
        <f t="shared" si="2"/>
        <v>3246.0309397714282</v>
      </c>
      <c r="L16" s="51">
        <v>148.91999999999999</v>
      </c>
    </row>
    <row r="17" spans="2:12" ht="30" x14ac:dyDescent="0.2">
      <c r="B17" s="92"/>
      <c r="C17" s="71"/>
      <c r="D17" s="62" t="s">
        <v>47</v>
      </c>
      <c r="E17" s="6" t="s">
        <v>25</v>
      </c>
      <c r="F17" s="16" t="s">
        <v>13</v>
      </c>
      <c r="G17" s="9" t="s">
        <v>48</v>
      </c>
      <c r="H17" s="7">
        <f>L17*1.006</f>
        <v>137.0675</v>
      </c>
      <c r="I17" s="7">
        <f t="shared" si="1"/>
        <v>685.33749999999998</v>
      </c>
      <c r="J17" s="7">
        <f t="shared" si="3"/>
        <v>783.24285714285713</v>
      </c>
      <c r="K17" s="8">
        <f t="shared" si="2"/>
        <v>2969.861103571428</v>
      </c>
      <c r="L17" s="51">
        <v>136.25</v>
      </c>
    </row>
    <row r="18" spans="2:12" x14ac:dyDescent="0.2">
      <c r="B18" s="92"/>
      <c r="C18" s="71"/>
      <c r="D18" s="64"/>
      <c r="E18" s="6" t="s">
        <v>27</v>
      </c>
      <c r="F18" s="16" t="s">
        <v>30</v>
      </c>
      <c r="G18" s="9" t="s">
        <v>49</v>
      </c>
      <c r="H18" s="7">
        <f>L18*1.015</f>
        <v>101.6827</v>
      </c>
      <c r="I18" s="7">
        <f t="shared" si="1"/>
        <v>508.4135</v>
      </c>
      <c r="J18" s="7">
        <f t="shared" si="3"/>
        <v>581.04399999999998</v>
      </c>
      <c r="K18" s="8">
        <f t="shared" si="2"/>
        <v>2203.1735869999998</v>
      </c>
      <c r="L18" s="56">
        <v>100.18</v>
      </c>
    </row>
    <row r="19" spans="2:12" ht="45" x14ac:dyDescent="0.2">
      <c r="B19" s="92"/>
      <c r="C19" s="71"/>
      <c r="D19" s="6" t="s">
        <v>178</v>
      </c>
      <c r="E19" s="6"/>
      <c r="F19" s="11" t="s">
        <v>35</v>
      </c>
      <c r="G19" s="13" t="s">
        <v>179</v>
      </c>
      <c r="H19" s="7">
        <f>L19*1.015</f>
        <v>121.72895</v>
      </c>
      <c r="I19" s="7">
        <f>(H19/7)*35</f>
        <v>608.64474999999993</v>
      </c>
      <c r="J19" s="7">
        <f>I19+(H19/7*1.25*4)</f>
        <v>695.59399999999994</v>
      </c>
      <c r="K19" s="8">
        <f>(H19/7)*151.67</f>
        <v>2637.5185494999996</v>
      </c>
      <c r="L19" s="51">
        <v>119.93</v>
      </c>
    </row>
    <row r="20" spans="2:12" ht="32" customHeight="1" x14ac:dyDescent="0.2">
      <c r="B20" s="92"/>
      <c r="C20" s="71"/>
      <c r="D20" s="49" t="s">
        <v>180</v>
      </c>
      <c r="E20" s="6"/>
      <c r="F20" s="16" t="s">
        <v>30</v>
      </c>
      <c r="G20" s="9" t="s">
        <v>181</v>
      </c>
      <c r="H20" s="7">
        <f t="shared" ref="H20" si="4">L20*1.015</f>
        <v>109.33579999999999</v>
      </c>
      <c r="I20" s="7">
        <f>(H20/7)*35</f>
        <v>546.67899999999997</v>
      </c>
      <c r="J20" s="7">
        <f>I20+(H20/7*1.25*4)</f>
        <v>624.77599999999995</v>
      </c>
      <c r="K20" s="8">
        <f>(H20/7)*151.67</f>
        <v>2368.9943979999998</v>
      </c>
      <c r="L20" s="51">
        <v>107.72</v>
      </c>
    </row>
    <row r="21" spans="2:12" ht="49" customHeight="1" x14ac:dyDescent="0.2">
      <c r="B21" s="92"/>
      <c r="C21" s="71"/>
      <c r="D21" s="48" t="s">
        <v>282</v>
      </c>
      <c r="E21" s="49"/>
      <c r="F21" s="52" t="s">
        <v>32</v>
      </c>
      <c r="G21" s="9" t="s">
        <v>182</v>
      </c>
      <c r="H21" s="51">
        <v>85</v>
      </c>
      <c r="I21" s="51">
        <f>(H21/7)*35</f>
        <v>425</v>
      </c>
      <c r="J21" s="51">
        <f>I21+(H21/7*1.25*4)</f>
        <v>485.71428571428572</v>
      </c>
      <c r="K21" s="8">
        <f>(H21/7)*151.67</f>
        <v>1841.7071428571426</v>
      </c>
      <c r="L21" s="51">
        <v>77.3</v>
      </c>
    </row>
    <row r="22" spans="2:12" ht="76" customHeight="1" x14ac:dyDescent="0.2">
      <c r="B22" s="92"/>
      <c r="C22" s="71"/>
      <c r="D22" s="6" t="s">
        <v>175</v>
      </c>
      <c r="E22" s="6"/>
      <c r="F22" s="16" t="s">
        <v>13</v>
      </c>
      <c r="G22" s="9" t="s">
        <v>174</v>
      </c>
      <c r="H22" s="7">
        <f>L22*1.006</f>
        <v>158.31422000000001</v>
      </c>
      <c r="I22" s="7">
        <f>(H22/7)*35</f>
        <v>791.57110000000011</v>
      </c>
      <c r="J22" s="7">
        <f>I22+(H22/7*1.25*4)</f>
        <v>904.65268571428578</v>
      </c>
      <c r="K22" s="8">
        <f>(H22/7)*151.67</f>
        <v>3430.2168210571431</v>
      </c>
      <c r="L22" s="56">
        <v>157.37</v>
      </c>
    </row>
    <row r="23" spans="2:12" ht="60" x14ac:dyDescent="0.2">
      <c r="B23" s="92"/>
      <c r="C23" s="71"/>
      <c r="D23" s="62" t="s">
        <v>52</v>
      </c>
      <c r="E23" s="6" t="s">
        <v>25</v>
      </c>
      <c r="F23" s="16" t="s">
        <v>28</v>
      </c>
      <c r="G23" s="9" t="s">
        <v>53</v>
      </c>
      <c r="H23" s="7">
        <f>L23*1.006</f>
        <v>133.87848000000002</v>
      </c>
      <c r="I23" s="7">
        <f t="shared" si="1"/>
        <v>669.39240000000007</v>
      </c>
      <c r="J23" s="7">
        <f t="shared" si="3"/>
        <v>765.01988571428581</v>
      </c>
      <c r="K23" s="8">
        <f t="shared" si="2"/>
        <v>2900.764151657143</v>
      </c>
      <c r="L23" s="51">
        <v>133.08000000000001</v>
      </c>
    </row>
    <row r="24" spans="2:12" ht="30" x14ac:dyDescent="0.2">
      <c r="B24" s="92"/>
      <c r="C24" s="71"/>
      <c r="D24" s="64"/>
      <c r="E24" s="6" t="s">
        <v>27</v>
      </c>
      <c r="F24" s="16" t="s">
        <v>30</v>
      </c>
      <c r="G24" s="9" t="s">
        <v>54</v>
      </c>
      <c r="H24" s="7">
        <f>L24*1.015</f>
        <v>115.89269999999999</v>
      </c>
      <c r="I24" s="7">
        <f t="shared" si="1"/>
        <v>579.46349999999995</v>
      </c>
      <c r="J24" s="7">
        <f t="shared" si="3"/>
        <v>662.24399999999991</v>
      </c>
      <c r="K24" s="8">
        <f t="shared" si="2"/>
        <v>2511.0636869999994</v>
      </c>
      <c r="L24" s="51">
        <v>114.18</v>
      </c>
    </row>
    <row r="25" spans="2:12" ht="64" x14ac:dyDescent="0.2">
      <c r="B25" s="92"/>
      <c r="C25" s="71"/>
      <c r="D25" s="6" t="s">
        <v>283</v>
      </c>
      <c r="E25" s="6"/>
      <c r="F25" s="16" t="s">
        <v>32</v>
      </c>
      <c r="G25" s="9" t="s">
        <v>55</v>
      </c>
      <c r="H25" s="7">
        <v>85</v>
      </c>
      <c r="I25" s="7">
        <f>(H25/7)*35</f>
        <v>425</v>
      </c>
      <c r="J25" s="7">
        <f>I25+(H25/7*1.25*4)</f>
        <v>485.71428571428572</v>
      </c>
      <c r="K25" s="8">
        <f>(H25/7)*151.67</f>
        <v>1841.7071428571426</v>
      </c>
      <c r="L25" s="51">
        <v>78.63</v>
      </c>
    </row>
    <row r="26" spans="2:12" ht="30" x14ac:dyDescent="0.2">
      <c r="B26" s="92"/>
      <c r="C26" s="71"/>
      <c r="D26" s="69" t="s">
        <v>56</v>
      </c>
      <c r="E26" s="6" t="s">
        <v>25</v>
      </c>
      <c r="F26" s="16" t="s">
        <v>28</v>
      </c>
      <c r="G26" s="9" t="s">
        <v>57</v>
      </c>
      <c r="H26" s="7">
        <f>L26*1.006</f>
        <v>133.87848000000002</v>
      </c>
      <c r="I26" s="7">
        <f t="shared" si="1"/>
        <v>669.39240000000007</v>
      </c>
      <c r="J26" s="7">
        <f t="shared" si="3"/>
        <v>765.01988571428581</v>
      </c>
      <c r="K26" s="8">
        <f t="shared" si="2"/>
        <v>2900.764151657143</v>
      </c>
      <c r="L26" s="51">
        <v>133.08000000000001</v>
      </c>
    </row>
    <row r="27" spans="2:12" x14ac:dyDescent="0.2">
      <c r="B27" s="92"/>
      <c r="C27" s="71"/>
      <c r="D27" s="69"/>
      <c r="E27" s="6" t="s">
        <v>27</v>
      </c>
      <c r="F27" s="16" t="s">
        <v>30</v>
      </c>
      <c r="G27" s="9" t="s">
        <v>278</v>
      </c>
      <c r="H27" s="7">
        <f>L27*1.015</f>
        <v>102.76875</v>
      </c>
      <c r="I27" s="7">
        <f t="shared" si="1"/>
        <v>513.84375</v>
      </c>
      <c r="J27" s="7">
        <f t="shared" si="3"/>
        <v>587.25</v>
      </c>
      <c r="K27" s="8">
        <f t="shared" si="2"/>
        <v>2226.7051874999997</v>
      </c>
      <c r="L27" s="51">
        <v>101.25</v>
      </c>
    </row>
    <row r="28" spans="2:12" ht="32" x14ac:dyDescent="0.2">
      <c r="B28" s="92"/>
      <c r="C28" s="71"/>
      <c r="D28" s="19" t="s">
        <v>58</v>
      </c>
      <c r="E28" s="6"/>
      <c r="F28" s="16" t="s">
        <v>32</v>
      </c>
      <c r="G28" s="9" t="s">
        <v>59</v>
      </c>
      <c r="H28" s="59">
        <v>85</v>
      </c>
      <c r="I28" s="7">
        <f>(H28/7)*35</f>
        <v>425</v>
      </c>
      <c r="J28" s="7">
        <f>I28+(H28/7*1.25*4)</f>
        <v>485.71428571428572</v>
      </c>
      <c r="K28" s="8">
        <f>(H28/7)*151.67</f>
        <v>1841.7071428571426</v>
      </c>
      <c r="L28" s="51">
        <v>77.3</v>
      </c>
    </row>
    <row r="29" spans="2:12" ht="32" x14ac:dyDescent="0.2">
      <c r="B29" s="92"/>
      <c r="C29" s="72"/>
      <c r="D29" s="6" t="s">
        <v>60</v>
      </c>
      <c r="E29" s="6"/>
      <c r="F29" s="16" t="s">
        <v>40</v>
      </c>
      <c r="G29" s="9" t="s">
        <v>61</v>
      </c>
      <c r="H29" s="7">
        <f>L29*1.04</f>
        <v>85.748000000000005</v>
      </c>
      <c r="I29" s="7">
        <f t="shared" si="1"/>
        <v>428.74000000000007</v>
      </c>
      <c r="J29" s="7">
        <f t="shared" si="3"/>
        <v>489.9885714285715</v>
      </c>
      <c r="K29" s="8">
        <f t="shared" si="2"/>
        <v>1857.9141657142857</v>
      </c>
      <c r="L29" s="51">
        <v>82.45</v>
      </c>
    </row>
    <row r="30" spans="2:12" ht="48" x14ac:dyDescent="0.2">
      <c r="B30" s="92"/>
      <c r="C30" s="70" t="s">
        <v>62</v>
      </c>
      <c r="D30" s="6" t="s">
        <v>63</v>
      </c>
      <c r="E30" s="6"/>
      <c r="F30" s="16" t="s">
        <v>13</v>
      </c>
      <c r="G30" s="9" t="s">
        <v>279</v>
      </c>
      <c r="H30" s="7">
        <f>L30*1.006</f>
        <v>154.06890000000001</v>
      </c>
      <c r="I30" s="7">
        <f t="shared" si="1"/>
        <v>770.34450000000015</v>
      </c>
      <c r="J30" s="7">
        <f t="shared" si="3"/>
        <v>880.3937142857144</v>
      </c>
      <c r="K30" s="8">
        <f t="shared" si="2"/>
        <v>3338.2328661428573</v>
      </c>
      <c r="L30" s="51">
        <v>153.15</v>
      </c>
    </row>
    <row r="31" spans="2:12" ht="45" x14ac:dyDescent="0.2">
      <c r="B31" s="92"/>
      <c r="C31" s="71"/>
      <c r="D31" s="69" t="s">
        <v>64</v>
      </c>
      <c r="E31" s="6" t="s">
        <v>25</v>
      </c>
      <c r="F31" s="16" t="s">
        <v>28</v>
      </c>
      <c r="G31" s="9" t="s">
        <v>65</v>
      </c>
      <c r="H31" s="7">
        <f>L31*1.006</f>
        <v>133.87848000000002</v>
      </c>
      <c r="I31" s="7">
        <f t="shared" si="1"/>
        <v>669.39240000000007</v>
      </c>
      <c r="J31" s="7">
        <f t="shared" si="3"/>
        <v>765.01988571428581</v>
      </c>
      <c r="K31" s="8">
        <f t="shared" si="2"/>
        <v>2900.764151657143</v>
      </c>
      <c r="L31" s="51">
        <v>133.08000000000001</v>
      </c>
    </row>
    <row r="32" spans="2:12" ht="45" x14ac:dyDescent="0.2">
      <c r="B32" s="92"/>
      <c r="C32" s="71"/>
      <c r="D32" s="69"/>
      <c r="E32" s="6" t="s">
        <v>27</v>
      </c>
      <c r="F32" s="16" t="s">
        <v>30</v>
      </c>
      <c r="G32" s="9" t="s">
        <v>66</v>
      </c>
      <c r="H32" s="58">
        <v>109.34</v>
      </c>
      <c r="I32" s="58">
        <f t="shared" si="1"/>
        <v>546.70000000000005</v>
      </c>
      <c r="J32" s="58">
        <f t="shared" si="3"/>
        <v>624.80000000000007</v>
      </c>
      <c r="K32" s="8">
        <f t="shared" si="2"/>
        <v>2369.0853999999999</v>
      </c>
      <c r="L32" s="51">
        <v>100.18</v>
      </c>
    </row>
    <row r="33" spans="2:12" ht="48" x14ac:dyDescent="0.2">
      <c r="B33" s="92"/>
      <c r="C33" s="72"/>
      <c r="D33" s="49" t="s">
        <v>296</v>
      </c>
      <c r="E33" s="49"/>
      <c r="F33" s="52" t="s">
        <v>32</v>
      </c>
      <c r="G33" s="9" t="s">
        <v>67</v>
      </c>
      <c r="H33" s="59">
        <v>85</v>
      </c>
      <c r="I33" s="51">
        <f t="shared" si="1"/>
        <v>425</v>
      </c>
      <c r="J33" s="51">
        <f t="shared" si="3"/>
        <v>485.71428571428572</v>
      </c>
      <c r="K33" s="8">
        <f t="shared" si="2"/>
        <v>1841.7071428571426</v>
      </c>
      <c r="L33" s="51">
        <v>77.3</v>
      </c>
    </row>
    <row r="34" spans="2:12" ht="64" x14ac:dyDescent="0.2">
      <c r="B34" s="92"/>
      <c r="C34" s="70" t="s">
        <v>68</v>
      </c>
      <c r="D34" s="6" t="s">
        <v>69</v>
      </c>
      <c r="E34" s="6"/>
      <c r="F34" s="16" t="s">
        <v>13</v>
      </c>
      <c r="G34" s="9" t="s">
        <v>70</v>
      </c>
      <c r="H34" s="7">
        <f>L34*1.006</f>
        <v>158.31422000000001</v>
      </c>
      <c r="I34" s="7">
        <f t="shared" si="1"/>
        <v>791.57110000000011</v>
      </c>
      <c r="J34" s="7">
        <f t="shared" si="3"/>
        <v>904.65268571428578</v>
      </c>
      <c r="K34" s="8">
        <f t="shared" si="2"/>
        <v>3430.2168210571431</v>
      </c>
      <c r="L34" s="51">
        <v>157.37</v>
      </c>
    </row>
    <row r="35" spans="2:12" ht="32" x14ac:dyDescent="0.2">
      <c r="B35" s="92"/>
      <c r="C35" s="71"/>
      <c r="D35" s="6" t="s">
        <v>155</v>
      </c>
      <c r="E35" s="6"/>
      <c r="F35" s="16" t="s">
        <v>35</v>
      </c>
      <c r="G35" s="9" t="s">
        <v>300</v>
      </c>
      <c r="H35" s="7">
        <f>L35*1.015</f>
        <v>119.08994999999999</v>
      </c>
      <c r="I35" s="7">
        <f>(H35/7)*35</f>
        <v>595.44974999999988</v>
      </c>
      <c r="J35" s="7">
        <f>I35+(H35/7*1.25*4)</f>
        <v>680.5139999999999</v>
      </c>
      <c r="K35" s="8">
        <f>(H35/7)*151.67</f>
        <v>2580.3389594999994</v>
      </c>
      <c r="L35" s="56">
        <v>117.33</v>
      </c>
    </row>
    <row r="36" spans="2:12" ht="45" x14ac:dyDescent="0.2">
      <c r="B36" s="92"/>
      <c r="C36" s="71"/>
      <c r="D36" s="69" t="s">
        <v>71</v>
      </c>
      <c r="E36" s="6" t="s">
        <v>25</v>
      </c>
      <c r="F36" s="16" t="s">
        <v>28</v>
      </c>
      <c r="G36" s="9" t="s">
        <v>72</v>
      </c>
      <c r="H36" s="7">
        <f>L36*1.006</f>
        <v>142.37917999999999</v>
      </c>
      <c r="I36" s="7">
        <f t="shared" si="1"/>
        <v>711.89589999999998</v>
      </c>
      <c r="J36" s="7">
        <f t="shared" si="3"/>
        <v>813.59531428571427</v>
      </c>
      <c r="K36" s="8">
        <f t="shared" si="2"/>
        <v>3084.950032942857</v>
      </c>
      <c r="L36" s="51">
        <v>141.53</v>
      </c>
    </row>
    <row r="37" spans="2:12" ht="30" x14ac:dyDescent="0.2">
      <c r="B37" s="92"/>
      <c r="C37" s="71"/>
      <c r="D37" s="69"/>
      <c r="E37" s="6" t="s">
        <v>27</v>
      </c>
      <c r="F37" s="16" t="s">
        <v>30</v>
      </c>
      <c r="G37" s="9" t="s">
        <v>73</v>
      </c>
      <c r="H37" s="7">
        <f>L37*1.015</f>
        <v>120.26734999999998</v>
      </c>
      <c r="I37" s="7">
        <f t="shared" si="1"/>
        <v>601.33674999999982</v>
      </c>
      <c r="J37" s="7">
        <f t="shared" si="3"/>
        <v>687.24199999999985</v>
      </c>
      <c r="K37" s="8">
        <f t="shared" si="2"/>
        <v>2605.849853499999</v>
      </c>
      <c r="L37" s="51">
        <v>118.49</v>
      </c>
    </row>
    <row r="38" spans="2:12" ht="32" x14ac:dyDescent="0.2">
      <c r="B38" s="92"/>
      <c r="C38" s="72"/>
      <c r="D38" s="19" t="s">
        <v>281</v>
      </c>
      <c r="E38" s="6"/>
      <c r="F38" s="16" t="s">
        <v>40</v>
      </c>
      <c r="G38" s="9" t="s">
        <v>299</v>
      </c>
      <c r="H38" s="7">
        <f>L38*1.025</f>
        <v>98.266750000000002</v>
      </c>
      <c r="I38" s="7">
        <f>(H38/7)*35</f>
        <v>491.33375000000001</v>
      </c>
      <c r="J38" s="7">
        <f>I38+(H38/7*1.25*4)</f>
        <v>561.52428571428572</v>
      </c>
      <c r="K38" s="8">
        <f>(H38/7)*151.67</f>
        <v>2129.1597103571426</v>
      </c>
      <c r="L38" s="51">
        <v>95.87</v>
      </c>
    </row>
    <row r="39" spans="2:12" ht="64" x14ac:dyDescent="0.2">
      <c r="B39" s="92"/>
      <c r="C39" s="70" t="s">
        <v>74</v>
      </c>
      <c r="D39" s="6" t="s">
        <v>75</v>
      </c>
      <c r="E39" s="6"/>
      <c r="F39" s="16" t="s">
        <v>13</v>
      </c>
      <c r="G39" s="9" t="s">
        <v>76</v>
      </c>
      <c r="H39" s="7">
        <f>L39*1.006</f>
        <v>149.81351999999998</v>
      </c>
      <c r="I39" s="7">
        <f t="shared" si="1"/>
        <v>749.06759999999997</v>
      </c>
      <c r="J39" s="7">
        <f t="shared" si="3"/>
        <v>856.07725714285709</v>
      </c>
      <c r="K39" s="8">
        <f t="shared" si="2"/>
        <v>3246.0309397714282</v>
      </c>
      <c r="L39" s="51">
        <v>148.91999999999999</v>
      </c>
    </row>
    <row r="40" spans="2:12" ht="30" x14ac:dyDescent="0.2">
      <c r="B40" s="92"/>
      <c r="C40" s="71"/>
      <c r="D40" s="69" t="s">
        <v>77</v>
      </c>
      <c r="E40" s="20" t="s">
        <v>25</v>
      </c>
      <c r="F40" s="16" t="s">
        <v>28</v>
      </c>
      <c r="G40" s="9" t="s">
        <v>78</v>
      </c>
      <c r="H40" s="7">
        <f>L40*1.006</f>
        <v>127.50044</v>
      </c>
      <c r="I40" s="7">
        <f t="shared" si="1"/>
        <v>637.5021999999999</v>
      </c>
      <c r="J40" s="7">
        <f t="shared" si="3"/>
        <v>728.57394285714281</v>
      </c>
      <c r="K40" s="8">
        <f t="shared" si="2"/>
        <v>2762.5702478285707</v>
      </c>
      <c r="L40" s="51">
        <v>126.74</v>
      </c>
    </row>
    <row r="41" spans="2:12" ht="30" x14ac:dyDescent="0.2">
      <c r="B41" s="92"/>
      <c r="C41" s="71"/>
      <c r="D41" s="69"/>
      <c r="E41" s="6" t="s">
        <v>27</v>
      </c>
      <c r="F41" s="16" t="s">
        <v>30</v>
      </c>
      <c r="G41" s="9" t="s">
        <v>79</v>
      </c>
      <c r="H41" s="58">
        <v>105</v>
      </c>
      <c r="I41" s="58">
        <f t="shared" si="1"/>
        <v>525</v>
      </c>
      <c r="J41" s="58">
        <f t="shared" si="3"/>
        <v>600</v>
      </c>
      <c r="K41" s="8">
        <f t="shared" si="2"/>
        <v>2275.0499999999997</v>
      </c>
      <c r="L41" s="51">
        <v>92.64</v>
      </c>
    </row>
    <row r="42" spans="2:12" ht="64" x14ac:dyDescent="0.2">
      <c r="B42" s="92"/>
      <c r="C42" s="72"/>
      <c r="D42" s="49" t="s">
        <v>294</v>
      </c>
      <c r="E42" s="49"/>
      <c r="F42" s="52" t="s">
        <v>32</v>
      </c>
      <c r="G42" s="9" t="s">
        <v>295</v>
      </c>
      <c r="H42" s="59">
        <v>85</v>
      </c>
      <c r="I42" s="51">
        <f t="shared" si="1"/>
        <v>425</v>
      </c>
      <c r="J42" s="51">
        <f t="shared" si="3"/>
        <v>485.71428571428572</v>
      </c>
      <c r="K42" s="8">
        <f t="shared" si="2"/>
        <v>1841.7071428571426</v>
      </c>
      <c r="L42" s="51">
        <v>77.3</v>
      </c>
    </row>
    <row r="43" spans="2:12" ht="32" x14ac:dyDescent="0.2">
      <c r="B43" s="92"/>
      <c r="C43" s="70" t="s">
        <v>80</v>
      </c>
      <c r="D43" s="6" t="s">
        <v>81</v>
      </c>
      <c r="E43" s="6"/>
      <c r="F43" s="16" t="s">
        <v>13</v>
      </c>
      <c r="G43" s="9" t="s">
        <v>82</v>
      </c>
      <c r="H43" s="7">
        <f>L43*1.006</f>
        <v>131.74576000000002</v>
      </c>
      <c r="I43" s="7">
        <f t="shared" si="1"/>
        <v>658.72880000000009</v>
      </c>
      <c r="J43" s="7">
        <f t="shared" si="3"/>
        <v>752.83291428571442</v>
      </c>
      <c r="K43" s="8">
        <f t="shared" si="2"/>
        <v>2854.5542027428573</v>
      </c>
      <c r="L43" s="51">
        <v>130.96</v>
      </c>
    </row>
    <row r="44" spans="2:12" ht="60" x14ac:dyDescent="0.2">
      <c r="B44" s="92"/>
      <c r="C44" s="71"/>
      <c r="D44" s="6" t="s">
        <v>83</v>
      </c>
      <c r="E44" s="6"/>
      <c r="F44" s="82" t="s">
        <v>28</v>
      </c>
      <c r="G44" s="9" t="s">
        <v>84</v>
      </c>
      <c r="H44" s="7">
        <f t="shared" ref="H44:H45" si="5">L44*1.006</f>
        <v>131.75582</v>
      </c>
      <c r="I44" s="7">
        <f t="shared" si="1"/>
        <v>658.77909999999997</v>
      </c>
      <c r="J44" s="7">
        <f t="shared" si="3"/>
        <v>752.8904</v>
      </c>
      <c r="K44" s="8">
        <f t="shared" si="2"/>
        <v>2854.7721741999999</v>
      </c>
      <c r="L44" s="51">
        <v>130.97</v>
      </c>
    </row>
    <row r="45" spans="2:12" ht="64" x14ac:dyDescent="0.2">
      <c r="B45" s="92"/>
      <c r="C45" s="71"/>
      <c r="D45" s="6" t="s">
        <v>85</v>
      </c>
      <c r="E45" s="6"/>
      <c r="F45" s="83"/>
      <c r="G45" s="9" t="s">
        <v>86</v>
      </c>
      <c r="H45" s="7">
        <f t="shared" si="5"/>
        <v>117.45050000000001</v>
      </c>
      <c r="I45" s="7">
        <f t="shared" si="1"/>
        <v>587.25250000000005</v>
      </c>
      <c r="J45" s="7">
        <f t="shared" si="3"/>
        <v>671.14571428571435</v>
      </c>
      <c r="K45" s="8">
        <f t="shared" si="2"/>
        <v>2544.8167621428574</v>
      </c>
      <c r="L45" s="51">
        <v>116.75</v>
      </c>
    </row>
    <row r="46" spans="2:12" ht="32" x14ac:dyDescent="0.2">
      <c r="B46" s="92"/>
      <c r="C46" s="71"/>
      <c r="D46" s="6" t="s">
        <v>87</v>
      </c>
      <c r="E46" s="6"/>
      <c r="F46" s="16" t="s">
        <v>35</v>
      </c>
      <c r="G46" s="9" t="s">
        <v>88</v>
      </c>
      <c r="H46" s="7">
        <f>L46*1.015</f>
        <v>122.81499999999998</v>
      </c>
      <c r="I46" s="7">
        <f t="shared" si="1"/>
        <v>614.07499999999993</v>
      </c>
      <c r="J46" s="7">
        <f t="shared" si="3"/>
        <v>701.8</v>
      </c>
      <c r="K46" s="8">
        <f t="shared" si="2"/>
        <v>2661.0501499999996</v>
      </c>
      <c r="L46" s="51">
        <v>121</v>
      </c>
    </row>
    <row r="47" spans="2:12" ht="32" x14ac:dyDescent="0.2">
      <c r="B47" s="92"/>
      <c r="C47" s="71"/>
      <c r="D47" s="10" t="s">
        <v>89</v>
      </c>
      <c r="E47" s="21"/>
      <c r="F47" s="12" t="s">
        <v>13</v>
      </c>
      <c r="G47" s="22" t="s">
        <v>90</v>
      </c>
      <c r="H47" s="7">
        <f>L47*1.006</f>
        <v>158.31422000000001</v>
      </c>
      <c r="I47" s="7">
        <f t="shared" si="1"/>
        <v>791.57110000000011</v>
      </c>
      <c r="J47" s="7">
        <f t="shared" si="3"/>
        <v>904.65268571428578</v>
      </c>
      <c r="K47" s="8">
        <f t="shared" si="2"/>
        <v>3430.2168210571431</v>
      </c>
      <c r="L47" s="51">
        <v>157.37</v>
      </c>
    </row>
    <row r="48" spans="2:12" x14ac:dyDescent="0.2">
      <c r="B48" s="92"/>
      <c r="C48" s="71"/>
      <c r="D48" s="107" t="s">
        <v>91</v>
      </c>
      <c r="E48" s="6" t="s">
        <v>25</v>
      </c>
      <c r="F48" s="12" t="s">
        <v>28</v>
      </c>
      <c r="G48" s="9" t="s">
        <v>92</v>
      </c>
      <c r="H48" s="7">
        <f>L48*1.006</f>
        <v>142.37917999999999</v>
      </c>
      <c r="I48" s="7">
        <f t="shared" si="1"/>
        <v>711.89589999999998</v>
      </c>
      <c r="J48" s="7">
        <f t="shared" si="3"/>
        <v>813.59531428571427</v>
      </c>
      <c r="K48" s="8">
        <f t="shared" si="2"/>
        <v>3084.950032942857</v>
      </c>
      <c r="L48" s="51">
        <v>141.53</v>
      </c>
    </row>
    <row r="49" spans="2:12" x14ac:dyDescent="0.2">
      <c r="B49" s="92"/>
      <c r="C49" s="71"/>
      <c r="D49" s="107"/>
      <c r="E49" s="6" t="s">
        <v>27</v>
      </c>
      <c r="F49" s="16" t="s">
        <v>30</v>
      </c>
      <c r="G49" s="9" t="s">
        <v>93</v>
      </c>
      <c r="H49" s="7">
        <f>L49*1.015</f>
        <v>120.26734999999998</v>
      </c>
      <c r="I49" s="7">
        <f t="shared" si="1"/>
        <v>601.33674999999982</v>
      </c>
      <c r="J49" s="7">
        <f t="shared" si="3"/>
        <v>687.24199999999985</v>
      </c>
      <c r="K49" s="8">
        <f t="shared" si="2"/>
        <v>2605.849853499999</v>
      </c>
      <c r="L49" s="51">
        <v>118.49</v>
      </c>
    </row>
    <row r="50" spans="2:12" ht="32" x14ac:dyDescent="0.2">
      <c r="B50" s="92"/>
      <c r="C50" s="71"/>
      <c r="D50" s="19" t="s">
        <v>94</v>
      </c>
      <c r="E50" s="6"/>
      <c r="F50" s="16" t="s">
        <v>32</v>
      </c>
      <c r="G50" s="9" t="s">
        <v>280</v>
      </c>
      <c r="H50" s="7">
        <f>L50*1.04</f>
        <v>99.704800000000006</v>
      </c>
      <c r="I50" s="7">
        <f>(H50/7)*35</f>
        <v>498.524</v>
      </c>
      <c r="J50" s="7">
        <f>I50+(H50/7*1.25*4)</f>
        <v>569.74171428571435</v>
      </c>
      <c r="K50" s="8">
        <f>(H50/7)*151.67</f>
        <v>2160.3181451428572</v>
      </c>
      <c r="L50" s="51">
        <v>95.87</v>
      </c>
    </row>
    <row r="51" spans="2:12" ht="30" x14ac:dyDescent="0.2">
      <c r="B51" s="92"/>
      <c r="C51" s="71"/>
      <c r="D51" s="82" t="s">
        <v>95</v>
      </c>
      <c r="E51" s="6" t="s">
        <v>25</v>
      </c>
      <c r="F51" s="16" t="s">
        <v>28</v>
      </c>
      <c r="G51" s="9" t="s">
        <v>96</v>
      </c>
      <c r="H51" s="7">
        <f>L51*1.006</f>
        <v>196.57240000000002</v>
      </c>
      <c r="I51" s="7">
        <f t="shared" si="1"/>
        <v>982.86200000000008</v>
      </c>
      <c r="J51" s="7">
        <f t="shared" si="3"/>
        <v>1123.2708571428573</v>
      </c>
      <c r="K51" s="8">
        <f t="shared" si="2"/>
        <v>4259.1622725714287</v>
      </c>
      <c r="L51" s="51">
        <v>195.4</v>
      </c>
    </row>
    <row r="52" spans="2:12" ht="30" x14ac:dyDescent="0.2">
      <c r="B52" s="92"/>
      <c r="C52" s="71"/>
      <c r="D52" s="88"/>
      <c r="E52" s="6" t="s">
        <v>27</v>
      </c>
      <c r="F52" s="16" t="s">
        <v>30</v>
      </c>
      <c r="G52" s="9" t="s">
        <v>97</v>
      </c>
      <c r="H52" s="7">
        <f>L52*1.015</f>
        <v>135.57354999999998</v>
      </c>
      <c r="I52" s="7">
        <f t="shared" si="1"/>
        <v>677.86774999999989</v>
      </c>
      <c r="J52" s="7">
        <f t="shared" si="3"/>
        <v>774.7059999999999</v>
      </c>
      <c r="K52" s="8">
        <f t="shared" si="2"/>
        <v>2937.4914754999995</v>
      </c>
      <c r="L52" s="51">
        <v>133.57</v>
      </c>
    </row>
    <row r="53" spans="2:12" ht="64" x14ac:dyDescent="0.2">
      <c r="B53" s="92"/>
      <c r="C53" s="71"/>
      <c r="D53" s="18" t="s">
        <v>98</v>
      </c>
      <c r="E53" s="6"/>
      <c r="F53" s="16" t="s">
        <v>32</v>
      </c>
      <c r="G53" s="9" t="s">
        <v>99</v>
      </c>
      <c r="H53" s="7">
        <f>L53*1.04</f>
        <v>87.380799999999994</v>
      </c>
      <c r="I53" s="7">
        <f t="shared" si="1"/>
        <v>436.904</v>
      </c>
      <c r="J53" s="7">
        <f t="shared" si="3"/>
        <v>499.31885714285715</v>
      </c>
      <c r="K53" s="8">
        <f t="shared" si="2"/>
        <v>1893.2922765714284</v>
      </c>
      <c r="L53" s="51">
        <v>84.02</v>
      </c>
    </row>
    <row r="54" spans="2:12" x14ac:dyDescent="0.2">
      <c r="B54" s="92"/>
      <c r="C54" s="71"/>
      <c r="D54" s="69" t="s">
        <v>100</v>
      </c>
      <c r="E54" s="6" t="s">
        <v>25</v>
      </c>
      <c r="F54" s="16" t="s">
        <v>28</v>
      </c>
      <c r="G54" s="9" t="s">
        <v>101</v>
      </c>
      <c r="H54" s="7">
        <f>L54*1.006</f>
        <v>131.74576000000002</v>
      </c>
      <c r="I54" s="7">
        <f t="shared" si="1"/>
        <v>658.72880000000009</v>
      </c>
      <c r="J54" s="7">
        <f t="shared" si="3"/>
        <v>752.83291428571442</v>
      </c>
      <c r="K54" s="8">
        <f t="shared" si="2"/>
        <v>2854.5542027428573</v>
      </c>
      <c r="L54" s="51">
        <v>130.96</v>
      </c>
    </row>
    <row r="55" spans="2:12" x14ac:dyDescent="0.2">
      <c r="B55" s="92"/>
      <c r="C55" s="71"/>
      <c r="D55" s="69"/>
      <c r="E55" s="62" t="s">
        <v>27</v>
      </c>
      <c r="F55" s="82" t="s">
        <v>30</v>
      </c>
      <c r="G55" s="78" t="s">
        <v>102</v>
      </c>
      <c r="H55" s="75">
        <f>L55*1.015</f>
        <v>101.6827</v>
      </c>
      <c r="I55" s="60">
        <f t="shared" si="1"/>
        <v>508.4135</v>
      </c>
      <c r="J55" s="60">
        <f t="shared" si="3"/>
        <v>581.04399999999998</v>
      </c>
      <c r="K55" s="80">
        <f>(H55/7)*151.67</f>
        <v>2203.1735869999998</v>
      </c>
      <c r="L55" s="75">
        <v>100.18</v>
      </c>
    </row>
    <row r="56" spans="2:12" x14ac:dyDescent="0.2">
      <c r="B56" s="92"/>
      <c r="C56" s="71"/>
      <c r="D56" s="69"/>
      <c r="E56" s="63"/>
      <c r="F56" s="83"/>
      <c r="G56" s="79"/>
      <c r="H56" s="75"/>
      <c r="I56" s="61"/>
      <c r="J56" s="61"/>
      <c r="K56" s="81"/>
      <c r="L56" s="75"/>
    </row>
    <row r="57" spans="2:12" ht="48" x14ac:dyDescent="0.2">
      <c r="B57" s="92"/>
      <c r="C57" s="71"/>
      <c r="D57" s="10" t="s">
        <v>103</v>
      </c>
      <c r="E57" s="10"/>
      <c r="F57" s="17" t="s">
        <v>32</v>
      </c>
      <c r="G57" s="9" t="s">
        <v>104</v>
      </c>
      <c r="H57" s="7">
        <f>L57*1.04</f>
        <v>87.380799999999994</v>
      </c>
      <c r="I57" s="7">
        <f t="shared" si="1"/>
        <v>436.904</v>
      </c>
      <c r="J57" s="7">
        <f t="shared" si="3"/>
        <v>499.31885714285715</v>
      </c>
      <c r="K57" s="8">
        <f>(H57/7)*151.67</f>
        <v>1893.2922765714284</v>
      </c>
      <c r="L57" s="51">
        <v>84.02</v>
      </c>
    </row>
    <row r="58" spans="2:12" x14ac:dyDescent="0.2">
      <c r="B58" s="92"/>
      <c r="C58" s="71"/>
      <c r="D58" s="62" t="s">
        <v>105</v>
      </c>
      <c r="E58" s="82"/>
      <c r="F58" s="82" t="s">
        <v>40</v>
      </c>
      <c r="G58" s="89" t="s">
        <v>106</v>
      </c>
      <c r="H58" s="75">
        <f>L58*1.04</f>
        <v>85.748000000000005</v>
      </c>
      <c r="I58" s="60">
        <f t="shared" si="1"/>
        <v>428.74000000000007</v>
      </c>
      <c r="J58" s="60">
        <f t="shared" si="3"/>
        <v>489.9885714285715</v>
      </c>
      <c r="K58" s="80">
        <f>(H58/7)*151.67</f>
        <v>1857.9141657142857</v>
      </c>
      <c r="L58" s="75">
        <v>82.45</v>
      </c>
    </row>
    <row r="59" spans="2:12" x14ac:dyDescent="0.2">
      <c r="B59" s="92"/>
      <c r="C59" s="71"/>
      <c r="D59" s="63"/>
      <c r="E59" s="83"/>
      <c r="F59" s="83"/>
      <c r="G59" s="90"/>
      <c r="H59" s="75"/>
      <c r="I59" s="61"/>
      <c r="J59" s="61"/>
      <c r="K59" s="81"/>
      <c r="L59" s="75"/>
    </row>
    <row r="60" spans="2:12" ht="32" x14ac:dyDescent="0.2">
      <c r="B60" s="92"/>
      <c r="C60" s="71"/>
      <c r="D60" s="23" t="s">
        <v>107</v>
      </c>
      <c r="E60" s="6"/>
      <c r="F60" s="16" t="s">
        <v>30</v>
      </c>
      <c r="G60" s="9" t="s">
        <v>108</v>
      </c>
      <c r="H60" s="7">
        <f>L60*1.015</f>
        <v>118.50124999999998</v>
      </c>
      <c r="I60" s="7">
        <f t="shared" si="1"/>
        <v>592.50624999999991</v>
      </c>
      <c r="J60" s="7">
        <f t="shared" si="3"/>
        <v>677.14999999999986</v>
      </c>
      <c r="K60" s="8">
        <f>(H60/7)*151.67</f>
        <v>2567.5835124999994</v>
      </c>
      <c r="L60" s="51">
        <v>116.75</v>
      </c>
    </row>
    <row r="61" spans="2:12" ht="32" x14ac:dyDescent="0.2">
      <c r="B61" s="92"/>
      <c r="C61" s="72"/>
      <c r="D61" s="18" t="s">
        <v>109</v>
      </c>
      <c r="E61" s="6"/>
      <c r="F61" s="16" t="s">
        <v>32</v>
      </c>
      <c r="G61" s="9" t="s">
        <v>110</v>
      </c>
      <c r="H61" s="7">
        <f>L61*1.04</f>
        <v>87.380799999999994</v>
      </c>
      <c r="I61" s="7">
        <f t="shared" si="1"/>
        <v>436.904</v>
      </c>
      <c r="J61" s="7">
        <f t="shared" si="3"/>
        <v>499.31885714285715</v>
      </c>
      <c r="K61" s="8">
        <f t="shared" ref="K61:K82" si="6">(H61/7)*151.67</f>
        <v>1893.2922765714284</v>
      </c>
      <c r="L61" s="51">
        <v>84.02</v>
      </c>
    </row>
    <row r="62" spans="2:12" ht="32" x14ac:dyDescent="0.2">
      <c r="B62" s="92"/>
      <c r="C62" s="70" t="s">
        <v>111</v>
      </c>
      <c r="D62" s="6" t="s">
        <v>112</v>
      </c>
      <c r="E62" s="20"/>
      <c r="F62" s="12" t="s">
        <v>30</v>
      </c>
      <c r="G62" s="9" t="s">
        <v>113</v>
      </c>
      <c r="H62" s="7">
        <f>L62*1.015</f>
        <v>94.029599999999988</v>
      </c>
      <c r="I62" s="7">
        <f t="shared" si="1"/>
        <v>470.14799999999997</v>
      </c>
      <c r="J62" s="7">
        <f t="shared" si="3"/>
        <v>537.3119999999999</v>
      </c>
      <c r="K62" s="8">
        <f t="shared" si="6"/>
        <v>2037.3527759999995</v>
      </c>
      <c r="L62" s="51">
        <v>92.64</v>
      </c>
    </row>
    <row r="63" spans="2:12" ht="32" x14ac:dyDescent="0.2">
      <c r="B63" s="92"/>
      <c r="C63" s="71"/>
      <c r="D63" s="6" t="s">
        <v>114</v>
      </c>
      <c r="E63" s="6"/>
      <c r="F63" s="88" t="s">
        <v>28</v>
      </c>
      <c r="G63" s="13" t="s">
        <v>115</v>
      </c>
      <c r="H63" s="7">
        <f>L63*1.006</f>
        <v>120.06609999999999</v>
      </c>
      <c r="I63" s="7">
        <f t="shared" si="1"/>
        <v>600.33050000000003</v>
      </c>
      <c r="J63" s="7">
        <f t="shared" si="3"/>
        <v>686.09199999999998</v>
      </c>
      <c r="K63" s="8">
        <f t="shared" si="6"/>
        <v>2601.489341</v>
      </c>
      <c r="L63" s="51">
        <v>119.35</v>
      </c>
    </row>
    <row r="64" spans="2:12" ht="64" x14ac:dyDescent="0.2">
      <c r="B64" s="92"/>
      <c r="C64" s="71"/>
      <c r="D64" s="6" t="s">
        <v>116</v>
      </c>
      <c r="E64" s="6"/>
      <c r="F64" s="83"/>
      <c r="G64" s="9" t="s">
        <v>117</v>
      </c>
      <c r="H64" s="7">
        <f>L64*1.006</f>
        <v>120.06609999999999</v>
      </c>
      <c r="I64" s="7">
        <f t="shared" si="1"/>
        <v>600.33050000000003</v>
      </c>
      <c r="J64" s="7">
        <f t="shared" si="3"/>
        <v>686.09199999999998</v>
      </c>
      <c r="K64" s="8">
        <f t="shared" si="6"/>
        <v>2601.489341</v>
      </c>
      <c r="L64" s="51">
        <v>119.35</v>
      </c>
    </row>
    <row r="65" spans="2:12" ht="64" x14ac:dyDescent="0.2">
      <c r="B65" s="92"/>
      <c r="C65" s="71"/>
      <c r="D65" s="6" t="s">
        <v>118</v>
      </c>
      <c r="E65" s="6"/>
      <c r="F65" s="16" t="s">
        <v>30</v>
      </c>
      <c r="G65" s="9" t="s">
        <v>119</v>
      </c>
      <c r="H65" s="7">
        <f>L65*1.015</f>
        <v>94.029599999999988</v>
      </c>
      <c r="I65" s="7">
        <f t="shared" si="1"/>
        <v>470.14799999999997</v>
      </c>
      <c r="J65" s="7">
        <f t="shared" si="3"/>
        <v>537.3119999999999</v>
      </c>
      <c r="K65" s="8">
        <f t="shared" si="6"/>
        <v>2037.3527759999995</v>
      </c>
      <c r="L65" s="51">
        <v>92.64</v>
      </c>
    </row>
    <row r="66" spans="2:12" ht="64" x14ac:dyDescent="0.2">
      <c r="B66" s="92"/>
      <c r="C66" s="71"/>
      <c r="D66" s="6" t="s">
        <v>120</v>
      </c>
      <c r="E66" s="6"/>
      <c r="F66" s="16" t="s">
        <v>32</v>
      </c>
      <c r="G66" s="9" t="s">
        <v>121</v>
      </c>
      <c r="H66" s="59">
        <v>85</v>
      </c>
      <c r="I66" s="7">
        <f t="shared" si="1"/>
        <v>425</v>
      </c>
      <c r="J66" s="7">
        <f t="shared" si="3"/>
        <v>485.71428571428572</v>
      </c>
      <c r="K66" s="8">
        <f t="shared" si="6"/>
        <v>1841.7071428571426</v>
      </c>
      <c r="L66" s="51">
        <v>77.3</v>
      </c>
    </row>
    <row r="67" spans="2:12" ht="32" x14ac:dyDescent="0.2">
      <c r="B67" s="92"/>
      <c r="C67" s="71"/>
      <c r="D67" s="24" t="s">
        <v>122</v>
      </c>
      <c r="E67" s="6"/>
      <c r="F67" s="17" t="s">
        <v>35</v>
      </c>
      <c r="G67" s="15" t="s">
        <v>123</v>
      </c>
      <c r="H67" s="7">
        <f>L67*1.015</f>
        <v>121.72895</v>
      </c>
      <c r="I67" s="7">
        <f t="shared" si="1"/>
        <v>608.64474999999993</v>
      </c>
      <c r="J67" s="7">
        <f t="shared" si="3"/>
        <v>695.59399999999994</v>
      </c>
      <c r="K67" s="8">
        <f t="shared" si="6"/>
        <v>2637.5185494999996</v>
      </c>
      <c r="L67" s="51">
        <v>119.93</v>
      </c>
    </row>
    <row r="68" spans="2:12" x14ac:dyDescent="0.2">
      <c r="B68" s="92"/>
      <c r="C68" s="71"/>
      <c r="D68" s="62" t="s">
        <v>124</v>
      </c>
      <c r="E68" s="82"/>
      <c r="F68" s="82" t="s">
        <v>30</v>
      </c>
      <c r="G68" s="78" t="s">
        <v>125</v>
      </c>
      <c r="H68" s="60">
        <v>95</v>
      </c>
      <c r="I68" s="60">
        <f>(H68/7)*35</f>
        <v>475</v>
      </c>
      <c r="J68" s="60">
        <f>I68+(H68/7*1.25*4)</f>
        <v>542.85714285714289</v>
      </c>
      <c r="K68" s="60">
        <f>(H68/7)*151.67</f>
        <v>2058.3785714285714</v>
      </c>
      <c r="L68" s="60">
        <v>77.3</v>
      </c>
    </row>
    <row r="69" spans="2:12" x14ac:dyDescent="0.2">
      <c r="B69" s="92"/>
      <c r="C69" s="72"/>
      <c r="D69" s="63"/>
      <c r="E69" s="83"/>
      <c r="F69" s="83"/>
      <c r="G69" s="79"/>
      <c r="H69" s="61"/>
      <c r="I69" s="61"/>
      <c r="J69" s="61"/>
      <c r="K69" s="61"/>
      <c r="L69" s="61"/>
    </row>
    <row r="70" spans="2:12" ht="32" x14ac:dyDescent="0.2">
      <c r="B70" s="92"/>
      <c r="C70" s="104" t="s">
        <v>126</v>
      </c>
      <c r="D70" s="6" t="s">
        <v>127</v>
      </c>
      <c r="E70" s="6"/>
      <c r="F70" s="16" t="s">
        <v>13</v>
      </c>
      <c r="G70" s="9" t="s">
        <v>128</v>
      </c>
      <c r="H70" s="7">
        <f>L70*1.006</f>
        <v>151.94623999999999</v>
      </c>
      <c r="I70" s="7">
        <f t="shared" ref="I70:I123" si="7">(H70/7)*35</f>
        <v>759.73119999999994</v>
      </c>
      <c r="J70" s="7">
        <f t="shared" ref="J70:J123" si="8">I70+(H70/7*1.25*4)</f>
        <v>868.26422857142848</v>
      </c>
      <c r="K70" s="8">
        <f t="shared" si="6"/>
        <v>3292.2408886857133</v>
      </c>
      <c r="L70" s="51">
        <v>151.04</v>
      </c>
    </row>
    <row r="71" spans="2:12" ht="32" x14ac:dyDescent="0.2">
      <c r="B71" s="92"/>
      <c r="C71" s="105"/>
      <c r="D71" s="6" t="s">
        <v>129</v>
      </c>
      <c r="E71" s="6"/>
      <c r="F71" s="16" t="s">
        <v>28</v>
      </c>
      <c r="G71" s="9" t="s">
        <v>130</v>
      </c>
      <c r="H71" s="7">
        <f>L71*1.006</f>
        <v>135.32712000000001</v>
      </c>
      <c r="I71" s="7">
        <f t="shared" si="7"/>
        <v>676.63560000000007</v>
      </c>
      <c r="J71" s="7">
        <f t="shared" si="8"/>
        <v>773.29782857142868</v>
      </c>
      <c r="K71" s="8">
        <f t="shared" si="6"/>
        <v>2932.1520414857141</v>
      </c>
      <c r="L71" s="51">
        <v>134.52000000000001</v>
      </c>
    </row>
    <row r="72" spans="2:12" ht="32" x14ac:dyDescent="0.2">
      <c r="B72" s="92"/>
      <c r="C72" s="105"/>
      <c r="D72" s="6" t="s">
        <v>131</v>
      </c>
      <c r="E72" s="6"/>
      <c r="F72" s="82" t="s">
        <v>35</v>
      </c>
      <c r="G72" s="9" t="s">
        <v>132</v>
      </c>
      <c r="H72" s="7">
        <f>L72*1.015</f>
        <v>117.91255</v>
      </c>
      <c r="I72" s="7">
        <f t="shared" si="7"/>
        <v>589.56274999999994</v>
      </c>
      <c r="J72" s="7">
        <f t="shared" si="8"/>
        <v>673.78599999999994</v>
      </c>
      <c r="K72" s="8">
        <f t="shared" si="6"/>
        <v>2554.8280654999994</v>
      </c>
      <c r="L72" s="51">
        <v>116.17</v>
      </c>
    </row>
    <row r="73" spans="2:12" ht="45" x14ac:dyDescent="0.2">
      <c r="B73" s="92"/>
      <c r="C73" s="105"/>
      <c r="D73" s="6" t="s">
        <v>133</v>
      </c>
      <c r="E73" s="6"/>
      <c r="F73" s="83"/>
      <c r="G73" s="9" t="s">
        <v>134</v>
      </c>
      <c r="H73" s="7">
        <f t="shared" ref="H73:H74" si="9">L73*1.015</f>
        <v>103.45895</v>
      </c>
      <c r="I73" s="7">
        <f t="shared" si="7"/>
        <v>517.29475000000002</v>
      </c>
      <c r="J73" s="7">
        <f t="shared" si="8"/>
        <v>591.19399999999996</v>
      </c>
      <c r="K73" s="8">
        <f t="shared" si="6"/>
        <v>2241.6598494999998</v>
      </c>
      <c r="L73" s="51">
        <v>101.93</v>
      </c>
    </row>
    <row r="74" spans="2:12" ht="32" x14ac:dyDescent="0.2">
      <c r="B74" s="92"/>
      <c r="C74" s="105"/>
      <c r="D74" s="6" t="s">
        <v>135</v>
      </c>
      <c r="E74" s="6"/>
      <c r="F74" s="16" t="s">
        <v>30</v>
      </c>
      <c r="G74" s="9" t="s">
        <v>136</v>
      </c>
      <c r="H74" s="7">
        <f t="shared" si="9"/>
        <v>94.029599999999988</v>
      </c>
      <c r="I74" s="7">
        <f t="shared" si="7"/>
        <v>470.14799999999997</v>
      </c>
      <c r="J74" s="7">
        <f t="shared" si="8"/>
        <v>537.3119999999999</v>
      </c>
      <c r="K74" s="8">
        <f t="shared" si="6"/>
        <v>2037.3527759999995</v>
      </c>
      <c r="L74" s="51">
        <v>92.64</v>
      </c>
    </row>
    <row r="75" spans="2:12" ht="32" x14ac:dyDescent="0.2">
      <c r="B75" s="92"/>
      <c r="C75" s="105"/>
      <c r="D75" s="6" t="s">
        <v>137</v>
      </c>
      <c r="E75" s="6"/>
      <c r="F75" s="16" t="s">
        <v>40</v>
      </c>
      <c r="G75" s="9" t="s">
        <v>138</v>
      </c>
      <c r="H75" s="7">
        <f>L75*1.025</f>
        <v>85.013499999999993</v>
      </c>
      <c r="I75" s="7">
        <f t="shared" si="7"/>
        <v>425.0675</v>
      </c>
      <c r="J75" s="7">
        <f t="shared" si="8"/>
        <v>485.79142857142858</v>
      </c>
      <c r="K75" s="8">
        <f t="shared" si="6"/>
        <v>1841.999649285714</v>
      </c>
      <c r="L75" s="51">
        <v>82.94</v>
      </c>
    </row>
    <row r="76" spans="2:12" ht="32" x14ac:dyDescent="0.2">
      <c r="B76" s="92"/>
      <c r="C76" s="105"/>
      <c r="D76" s="6" t="s">
        <v>139</v>
      </c>
      <c r="E76" s="6"/>
      <c r="F76" s="16" t="s">
        <v>32</v>
      </c>
      <c r="G76" s="9" t="s">
        <v>140</v>
      </c>
      <c r="H76" s="59">
        <v>85</v>
      </c>
      <c r="I76" s="7">
        <f>(H76/7)*35</f>
        <v>425</v>
      </c>
      <c r="J76" s="7">
        <f>I76+(H76/7*1.25*4)</f>
        <v>485.71428571428572</v>
      </c>
      <c r="K76" s="8">
        <f>(H76/7)*151.67</f>
        <v>1841.7071428571426</v>
      </c>
      <c r="L76" s="51">
        <v>77.3</v>
      </c>
    </row>
    <row r="77" spans="2:12" ht="45" x14ac:dyDescent="0.2">
      <c r="B77" s="92"/>
      <c r="C77" s="105"/>
      <c r="D77" s="6" t="s">
        <v>141</v>
      </c>
      <c r="E77" s="6"/>
      <c r="F77" s="16" t="s">
        <v>13</v>
      </c>
      <c r="G77" s="9" t="s">
        <v>142</v>
      </c>
      <c r="H77" s="7">
        <f>L77*1.006</f>
        <v>158.31422000000001</v>
      </c>
      <c r="I77" s="7">
        <f>(H77/7)*35</f>
        <v>791.57110000000011</v>
      </c>
      <c r="J77" s="7">
        <f>I77+(H77/7*1.25*4)</f>
        <v>904.65268571428578</v>
      </c>
      <c r="K77" s="8">
        <f>(H77/7)*151.67</f>
        <v>3430.2168210571431</v>
      </c>
      <c r="L77" s="51">
        <v>157.37</v>
      </c>
    </row>
    <row r="78" spans="2:12" ht="30" customHeight="1" x14ac:dyDescent="0.2">
      <c r="B78" s="92"/>
      <c r="C78" s="105"/>
      <c r="D78" s="49" t="s">
        <v>143</v>
      </c>
      <c r="E78" s="6"/>
      <c r="F78" s="16" t="s">
        <v>30</v>
      </c>
      <c r="G78" s="9" t="s">
        <v>144</v>
      </c>
      <c r="H78" s="7">
        <f>L78*1.015</f>
        <v>109.33579999999999</v>
      </c>
      <c r="I78" s="7">
        <f>(H78/7)*35</f>
        <v>546.67899999999997</v>
      </c>
      <c r="J78" s="7">
        <f>I78+(H78/7*1.25*4)</f>
        <v>624.77599999999995</v>
      </c>
      <c r="K78" s="8">
        <f>(H78/7)*151.67</f>
        <v>2368.9943979999998</v>
      </c>
      <c r="L78" s="51">
        <v>107.72</v>
      </c>
    </row>
    <row r="79" spans="2:12" ht="64" x14ac:dyDescent="0.2">
      <c r="B79" s="93"/>
      <c r="C79" s="106"/>
      <c r="D79" s="49" t="s">
        <v>297</v>
      </c>
      <c r="E79" s="49"/>
      <c r="F79" s="44" t="s">
        <v>32</v>
      </c>
      <c r="G79" s="9" t="s">
        <v>145</v>
      </c>
      <c r="H79" s="59">
        <v>85</v>
      </c>
      <c r="I79" s="51">
        <f>(H79/7)*35</f>
        <v>425</v>
      </c>
      <c r="J79" s="51">
        <f>I79+(H79/7*1.25*4)</f>
        <v>485.71428571428572</v>
      </c>
      <c r="K79" s="8">
        <f>(H79/7)*151.67</f>
        <v>1841.7071428571426</v>
      </c>
      <c r="L79" s="51">
        <v>77.3</v>
      </c>
    </row>
    <row r="80" spans="2:12" ht="60" customHeight="1" x14ac:dyDescent="0.2">
      <c r="B80" s="99" t="s">
        <v>146</v>
      </c>
      <c r="C80" s="71" t="s">
        <v>44</v>
      </c>
      <c r="D80" s="6" t="s">
        <v>147</v>
      </c>
      <c r="E80" s="6"/>
      <c r="F80" s="17" t="s">
        <v>28</v>
      </c>
      <c r="G80" s="9" t="s">
        <v>148</v>
      </c>
      <c r="H80" s="7">
        <f>L80*1.006</f>
        <v>117.45050000000001</v>
      </c>
      <c r="I80" s="7">
        <f t="shared" si="7"/>
        <v>587.25250000000005</v>
      </c>
      <c r="J80" s="7">
        <f t="shared" si="8"/>
        <v>671.14571428571435</v>
      </c>
      <c r="K80" s="8">
        <f t="shared" si="6"/>
        <v>2544.8167621428574</v>
      </c>
      <c r="L80" s="51">
        <v>116.75</v>
      </c>
    </row>
    <row r="81" spans="2:12" ht="32" x14ac:dyDescent="0.2">
      <c r="B81" s="100"/>
      <c r="C81" s="71"/>
      <c r="D81" s="18" t="s">
        <v>50</v>
      </c>
      <c r="E81" s="6"/>
      <c r="F81" s="16" t="s">
        <v>32</v>
      </c>
      <c r="G81" s="9" t="s">
        <v>51</v>
      </c>
      <c r="H81" s="59">
        <v>85</v>
      </c>
      <c r="I81" s="7">
        <f>(H81/7)*35</f>
        <v>425</v>
      </c>
      <c r="J81" s="7">
        <f>I81+(H81/7*1.25*4)</f>
        <v>485.71428571428572</v>
      </c>
      <c r="K81" s="8">
        <f>(H81/7)*151.67</f>
        <v>1841.7071428571426</v>
      </c>
      <c r="L81" s="56">
        <v>77.3</v>
      </c>
    </row>
    <row r="82" spans="2:12" ht="45" x14ac:dyDescent="0.2">
      <c r="B82" s="100"/>
      <c r="C82" s="70" t="s">
        <v>62</v>
      </c>
      <c r="D82" s="97" t="s">
        <v>149</v>
      </c>
      <c r="E82" s="10" t="s">
        <v>25</v>
      </c>
      <c r="F82" s="17" t="s">
        <v>28</v>
      </c>
      <c r="G82" s="22" t="s">
        <v>150</v>
      </c>
      <c r="H82" s="7">
        <f>L82*1.006</f>
        <v>133.87848000000002</v>
      </c>
      <c r="I82" s="7">
        <f t="shared" si="7"/>
        <v>669.39240000000007</v>
      </c>
      <c r="J82" s="7">
        <f t="shared" si="8"/>
        <v>765.01988571428581</v>
      </c>
      <c r="K82" s="8">
        <f t="shared" si="6"/>
        <v>2900.764151657143</v>
      </c>
      <c r="L82" s="51">
        <v>133.08000000000001</v>
      </c>
    </row>
    <row r="83" spans="2:12" x14ac:dyDescent="0.2">
      <c r="B83" s="100"/>
      <c r="C83" s="71"/>
      <c r="D83" s="98"/>
      <c r="E83" s="62" t="s">
        <v>27</v>
      </c>
      <c r="F83" s="82" t="s">
        <v>30</v>
      </c>
      <c r="G83" s="84" t="s">
        <v>151</v>
      </c>
      <c r="H83" s="75">
        <f>L83*1.015</f>
        <v>109.33579999999999</v>
      </c>
      <c r="I83" s="60">
        <f t="shared" si="7"/>
        <v>546.67899999999997</v>
      </c>
      <c r="J83" s="60">
        <f t="shared" si="8"/>
        <v>624.77599999999995</v>
      </c>
      <c r="K83" s="80">
        <f>(H83/7)*151.67</f>
        <v>2368.9943979999998</v>
      </c>
      <c r="L83" s="75">
        <v>107.72</v>
      </c>
    </row>
    <row r="84" spans="2:12" ht="26" customHeight="1" x14ac:dyDescent="0.2">
      <c r="B84" s="100"/>
      <c r="C84" s="71"/>
      <c r="D84" s="108"/>
      <c r="E84" s="63"/>
      <c r="F84" s="83"/>
      <c r="G84" s="85"/>
      <c r="H84" s="75"/>
      <c r="I84" s="61"/>
      <c r="J84" s="61"/>
      <c r="K84" s="81"/>
      <c r="L84" s="75"/>
    </row>
    <row r="85" spans="2:12" ht="30" x14ac:dyDescent="0.2">
      <c r="B85" s="100"/>
      <c r="C85" s="70" t="s">
        <v>68</v>
      </c>
      <c r="D85" s="69" t="s">
        <v>152</v>
      </c>
      <c r="E85" s="6" t="s">
        <v>25</v>
      </c>
      <c r="F85" s="16" t="s">
        <v>28</v>
      </c>
      <c r="G85" s="9" t="s">
        <v>153</v>
      </c>
      <c r="H85" s="7">
        <f>L85*1.006</f>
        <v>133.87848000000002</v>
      </c>
      <c r="I85" s="7">
        <f t="shared" si="7"/>
        <v>669.39240000000007</v>
      </c>
      <c r="J85" s="7">
        <f t="shared" si="8"/>
        <v>765.01988571428581</v>
      </c>
      <c r="K85" s="8">
        <f t="shared" ref="K85:K122" si="10">(H85/7)*151.67</f>
        <v>2900.764151657143</v>
      </c>
      <c r="L85" s="56">
        <v>133.08000000000001</v>
      </c>
    </row>
    <row r="86" spans="2:12" ht="30" x14ac:dyDescent="0.2">
      <c r="B86" s="100"/>
      <c r="C86" s="71"/>
      <c r="D86" s="69"/>
      <c r="E86" s="20" t="s">
        <v>27</v>
      </c>
      <c r="F86" s="16" t="s">
        <v>30</v>
      </c>
      <c r="G86" s="9" t="s">
        <v>154</v>
      </c>
      <c r="H86" s="7">
        <f>L86*1.015</f>
        <v>112.61425</v>
      </c>
      <c r="I86" s="7">
        <f t="shared" si="7"/>
        <v>563.07124999999996</v>
      </c>
      <c r="J86" s="7">
        <f t="shared" si="8"/>
        <v>643.51</v>
      </c>
      <c r="K86" s="8">
        <f t="shared" si="10"/>
        <v>2440.0290424999998</v>
      </c>
      <c r="L86" s="56">
        <v>110.95</v>
      </c>
    </row>
    <row r="87" spans="2:12" ht="32" x14ac:dyDescent="0.2">
      <c r="B87" s="100"/>
      <c r="C87" s="72"/>
      <c r="D87" s="6" t="s">
        <v>156</v>
      </c>
      <c r="E87" s="6"/>
      <c r="F87" s="16" t="s">
        <v>32</v>
      </c>
      <c r="G87" s="9" t="s">
        <v>157</v>
      </c>
      <c r="H87" s="59">
        <v>85</v>
      </c>
      <c r="I87" s="7">
        <f t="shared" si="7"/>
        <v>425</v>
      </c>
      <c r="J87" s="7">
        <f t="shared" si="8"/>
        <v>485.71428571428572</v>
      </c>
      <c r="K87" s="8">
        <f t="shared" si="10"/>
        <v>1841.7071428571426</v>
      </c>
      <c r="L87" s="56">
        <v>77.3</v>
      </c>
    </row>
    <row r="88" spans="2:12" ht="30" x14ac:dyDescent="0.2">
      <c r="B88" s="100"/>
      <c r="C88" s="70" t="s">
        <v>158</v>
      </c>
      <c r="D88" s="69" t="s">
        <v>159</v>
      </c>
      <c r="E88" s="6" t="s">
        <v>25</v>
      </c>
      <c r="F88" s="16" t="s">
        <v>35</v>
      </c>
      <c r="G88" s="9" t="s">
        <v>160</v>
      </c>
      <c r="H88" s="7">
        <f>L88*1.015</f>
        <v>121.72895</v>
      </c>
      <c r="I88" s="7">
        <f t="shared" si="7"/>
        <v>608.64474999999993</v>
      </c>
      <c r="J88" s="7">
        <f t="shared" si="8"/>
        <v>695.59399999999994</v>
      </c>
      <c r="K88" s="8">
        <f t="shared" si="10"/>
        <v>2637.5185494999996</v>
      </c>
      <c r="L88" s="56">
        <v>119.93</v>
      </c>
    </row>
    <row r="89" spans="2:12" ht="30" x14ac:dyDescent="0.2">
      <c r="B89" s="100"/>
      <c r="C89" s="71"/>
      <c r="D89" s="69"/>
      <c r="E89" s="20" t="s">
        <v>27</v>
      </c>
      <c r="F89" s="16" t="s">
        <v>30</v>
      </c>
      <c r="G89" s="9" t="s">
        <v>161</v>
      </c>
      <c r="H89" s="7">
        <f t="shared" ref="H89:H90" si="11">L89*1.015</f>
        <v>94.029599999999988</v>
      </c>
      <c r="I89" s="7">
        <f t="shared" si="7"/>
        <v>470.14799999999997</v>
      </c>
      <c r="J89" s="7">
        <f t="shared" si="8"/>
        <v>537.3119999999999</v>
      </c>
      <c r="K89" s="8">
        <f t="shared" si="10"/>
        <v>2037.3527759999995</v>
      </c>
      <c r="L89" s="56">
        <v>92.64</v>
      </c>
    </row>
    <row r="90" spans="2:12" ht="30" x14ac:dyDescent="0.2">
      <c r="B90" s="100"/>
      <c r="C90" s="71"/>
      <c r="D90" s="69" t="s">
        <v>162</v>
      </c>
      <c r="E90" s="6" t="s">
        <v>25</v>
      </c>
      <c r="F90" s="16" t="s">
        <v>35</v>
      </c>
      <c r="G90" s="9" t="s">
        <v>163</v>
      </c>
      <c r="H90" s="7">
        <f t="shared" si="11"/>
        <v>118.50124999999998</v>
      </c>
      <c r="I90" s="7">
        <f t="shared" si="7"/>
        <v>592.50624999999991</v>
      </c>
      <c r="J90" s="7">
        <f t="shared" si="8"/>
        <v>677.14999999999986</v>
      </c>
      <c r="K90" s="8">
        <f t="shared" si="10"/>
        <v>2567.5835124999994</v>
      </c>
      <c r="L90" s="56">
        <v>116.75</v>
      </c>
    </row>
    <row r="91" spans="2:12" x14ac:dyDescent="0.2">
      <c r="B91" s="100"/>
      <c r="C91" s="71"/>
      <c r="D91" s="69"/>
      <c r="E91" s="20" t="s">
        <v>27</v>
      </c>
      <c r="F91" s="16" t="s">
        <v>30</v>
      </c>
      <c r="G91" s="9" t="s">
        <v>164</v>
      </c>
      <c r="H91" s="7">
        <v>85</v>
      </c>
      <c r="I91" s="7">
        <f t="shared" si="7"/>
        <v>425</v>
      </c>
      <c r="J91" s="7">
        <f t="shared" si="8"/>
        <v>485.71428571428572</v>
      </c>
      <c r="K91" s="8">
        <f>(H91/7)*151.67</f>
        <v>1841.7071428571426</v>
      </c>
      <c r="L91" s="56">
        <v>82.45</v>
      </c>
    </row>
    <row r="92" spans="2:12" ht="32" x14ac:dyDescent="0.2">
      <c r="B92" s="100"/>
      <c r="C92" s="71"/>
      <c r="D92" s="6" t="s">
        <v>165</v>
      </c>
      <c r="E92" s="6"/>
      <c r="F92" s="16" t="s">
        <v>40</v>
      </c>
      <c r="G92" s="9" t="s">
        <v>166</v>
      </c>
      <c r="H92" s="7">
        <f>85</f>
        <v>85</v>
      </c>
      <c r="I92" s="7">
        <f t="shared" si="7"/>
        <v>425</v>
      </c>
      <c r="J92" s="7">
        <f t="shared" si="8"/>
        <v>485.71428571428572</v>
      </c>
      <c r="K92" s="8">
        <f t="shared" si="10"/>
        <v>1841.7071428571426</v>
      </c>
      <c r="L92" s="56">
        <v>82.45</v>
      </c>
    </row>
    <row r="93" spans="2:12" ht="32" x14ac:dyDescent="0.2">
      <c r="B93" s="100"/>
      <c r="C93" s="71"/>
      <c r="D93" s="6" t="s">
        <v>167</v>
      </c>
      <c r="E93" s="6"/>
      <c r="F93" s="82" t="s">
        <v>32</v>
      </c>
      <c r="G93" s="9" t="s">
        <v>168</v>
      </c>
      <c r="H93" s="59">
        <v>85</v>
      </c>
      <c r="I93" s="7">
        <f t="shared" si="7"/>
        <v>425</v>
      </c>
      <c r="J93" s="7">
        <f t="shared" si="8"/>
        <v>485.71428571428572</v>
      </c>
      <c r="K93" s="8">
        <f t="shared" si="10"/>
        <v>1841.7071428571426</v>
      </c>
      <c r="L93" s="56">
        <v>77.56</v>
      </c>
    </row>
    <row r="94" spans="2:12" ht="32" x14ac:dyDescent="0.2">
      <c r="B94" s="100"/>
      <c r="C94" s="71"/>
      <c r="D94" s="6" t="s">
        <v>169</v>
      </c>
      <c r="E94" s="6"/>
      <c r="F94" s="88"/>
      <c r="G94" s="9" t="s">
        <v>170</v>
      </c>
      <c r="H94" s="59">
        <v>85</v>
      </c>
      <c r="I94" s="7">
        <f t="shared" si="7"/>
        <v>425</v>
      </c>
      <c r="J94" s="7">
        <f t="shared" si="8"/>
        <v>485.71428571428572</v>
      </c>
      <c r="K94" s="8">
        <f t="shared" si="10"/>
        <v>1841.7071428571426</v>
      </c>
      <c r="L94" s="56">
        <v>77.3</v>
      </c>
    </row>
    <row r="95" spans="2:12" ht="32" x14ac:dyDescent="0.2">
      <c r="B95" s="100"/>
      <c r="C95" s="72"/>
      <c r="D95" s="25" t="s">
        <v>171</v>
      </c>
      <c r="E95" s="6"/>
      <c r="F95" s="83"/>
      <c r="G95" s="9" t="s">
        <v>172</v>
      </c>
      <c r="H95" s="59">
        <v>85</v>
      </c>
      <c r="I95" s="7">
        <f t="shared" si="7"/>
        <v>425</v>
      </c>
      <c r="J95" s="7">
        <f t="shared" si="8"/>
        <v>485.71428571428572</v>
      </c>
      <c r="K95" s="8">
        <f t="shared" si="10"/>
        <v>1841.7071428571426</v>
      </c>
      <c r="L95" s="56">
        <v>74.72</v>
      </c>
    </row>
    <row r="96" spans="2:12" ht="64" x14ac:dyDescent="0.2">
      <c r="B96" s="94" t="s">
        <v>173</v>
      </c>
      <c r="C96" s="70" t="s">
        <v>44</v>
      </c>
      <c r="D96" s="6" t="s">
        <v>301</v>
      </c>
      <c r="E96" s="6"/>
      <c r="F96" s="16" t="s">
        <v>13</v>
      </c>
      <c r="G96" s="9" t="s">
        <v>174</v>
      </c>
      <c r="H96" s="7">
        <f>L96*1.006</f>
        <v>158.31422000000001</v>
      </c>
      <c r="I96" s="7">
        <f t="shared" si="7"/>
        <v>791.57110000000011</v>
      </c>
      <c r="J96" s="7">
        <f t="shared" si="8"/>
        <v>904.65268571428578</v>
      </c>
      <c r="K96" s="8">
        <f t="shared" si="10"/>
        <v>3430.2168210571431</v>
      </c>
      <c r="L96" s="56">
        <v>157.37</v>
      </c>
    </row>
    <row r="97" spans="2:12" ht="64" x14ac:dyDescent="0.2">
      <c r="B97" s="95"/>
      <c r="C97" s="71"/>
      <c r="D97" s="6" t="s">
        <v>176</v>
      </c>
      <c r="E97" s="6"/>
      <c r="F97" s="16" t="s">
        <v>13</v>
      </c>
      <c r="G97" s="9" t="s">
        <v>174</v>
      </c>
      <c r="H97" s="7">
        <f t="shared" ref="H97:H98" si="12">L97*1.006</f>
        <v>158.31422000000001</v>
      </c>
      <c r="I97" s="7">
        <f t="shared" si="7"/>
        <v>791.57110000000011</v>
      </c>
      <c r="J97" s="7">
        <f t="shared" si="8"/>
        <v>904.65268571428578</v>
      </c>
      <c r="K97" s="8">
        <f t="shared" si="10"/>
        <v>3430.2168210571431</v>
      </c>
      <c r="L97" s="56">
        <v>157.37</v>
      </c>
    </row>
    <row r="98" spans="2:12" ht="64" x14ac:dyDescent="0.2">
      <c r="B98" s="95"/>
      <c r="C98" s="71"/>
      <c r="D98" s="6" t="s">
        <v>177</v>
      </c>
      <c r="E98" s="6"/>
      <c r="F98" s="16" t="s">
        <v>13</v>
      </c>
      <c r="G98" s="9" t="s">
        <v>174</v>
      </c>
      <c r="H98" s="7">
        <f t="shared" si="12"/>
        <v>158.31422000000001</v>
      </c>
      <c r="I98" s="7">
        <f t="shared" si="7"/>
        <v>791.57110000000011</v>
      </c>
      <c r="J98" s="7">
        <f t="shared" si="8"/>
        <v>904.65268571428578</v>
      </c>
      <c r="K98" s="8">
        <f t="shared" si="10"/>
        <v>3430.2168210571431</v>
      </c>
      <c r="L98" s="56">
        <v>157.37</v>
      </c>
    </row>
    <row r="99" spans="2:12" ht="32" x14ac:dyDescent="0.2">
      <c r="B99" s="95"/>
      <c r="C99" s="71"/>
      <c r="D99" s="6" t="s">
        <v>183</v>
      </c>
      <c r="E99" s="6"/>
      <c r="F99" s="16" t="s">
        <v>28</v>
      </c>
      <c r="G99" s="9" t="s">
        <v>184</v>
      </c>
      <c r="H99" s="7">
        <f>L99*1.006</f>
        <v>117.45050000000001</v>
      </c>
      <c r="I99" s="7">
        <f t="shared" si="7"/>
        <v>587.25250000000005</v>
      </c>
      <c r="J99" s="7">
        <f t="shared" si="8"/>
        <v>671.14571428571435</v>
      </c>
      <c r="K99" s="8">
        <f>(H99/7)*151.67</f>
        <v>2544.8167621428574</v>
      </c>
      <c r="L99" s="51">
        <v>116.75</v>
      </c>
    </row>
    <row r="100" spans="2:12" ht="30" x14ac:dyDescent="0.2">
      <c r="B100" s="95"/>
      <c r="C100" s="71"/>
      <c r="D100" s="62" t="s">
        <v>185</v>
      </c>
      <c r="E100" s="26" t="s">
        <v>25</v>
      </c>
      <c r="F100" s="12" t="s">
        <v>28</v>
      </c>
      <c r="G100" s="9" t="s">
        <v>186</v>
      </c>
      <c r="H100" s="7">
        <f>L100*1.006</f>
        <v>117.45050000000001</v>
      </c>
      <c r="I100" s="7">
        <f t="shared" si="7"/>
        <v>587.25250000000005</v>
      </c>
      <c r="J100" s="7">
        <f t="shared" si="8"/>
        <v>671.14571428571435</v>
      </c>
      <c r="K100" s="8">
        <f t="shared" si="10"/>
        <v>2544.8167621428574</v>
      </c>
      <c r="L100" s="51">
        <v>116.75</v>
      </c>
    </row>
    <row r="101" spans="2:12" ht="30" x14ac:dyDescent="0.2">
      <c r="B101" s="95"/>
      <c r="C101" s="71"/>
      <c r="D101" s="64"/>
      <c r="E101" s="26" t="s">
        <v>27</v>
      </c>
      <c r="F101" s="12" t="s">
        <v>30</v>
      </c>
      <c r="G101" s="9" t="s">
        <v>187</v>
      </c>
      <c r="H101" s="58">
        <v>101.68</v>
      </c>
      <c r="I101" s="58">
        <f t="shared" si="7"/>
        <v>508.40000000000003</v>
      </c>
      <c r="J101" s="58">
        <f t="shared" si="8"/>
        <v>581.02857142857147</v>
      </c>
      <c r="K101" s="8">
        <f t="shared" si="10"/>
        <v>2203.1150857142857</v>
      </c>
      <c r="L101" s="51">
        <v>82.45</v>
      </c>
    </row>
    <row r="102" spans="2:12" ht="32" x14ac:dyDescent="0.2">
      <c r="B102" s="95"/>
      <c r="C102" s="71"/>
      <c r="D102" s="49" t="s">
        <v>284</v>
      </c>
      <c r="E102" s="26"/>
      <c r="F102" s="53" t="s">
        <v>32</v>
      </c>
      <c r="G102" s="9" t="s">
        <v>188</v>
      </c>
      <c r="H102" s="59">
        <v>85</v>
      </c>
      <c r="I102" s="58">
        <f t="shared" si="7"/>
        <v>425</v>
      </c>
      <c r="J102" s="58">
        <f t="shared" si="8"/>
        <v>485.71428571428572</v>
      </c>
      <c r="K102" s="8">
        <f t="shared" si="10"/>
        <v>1841.7071428571426</v>
      </c>
      <c r="L102" s="51">
        <v>77.3</v>
      </c>
    </row>
    <row r="103" spans="2:12" ht="30" x14ac:dyDescent="0.2">
      <c r="B103" s="95"/>
      <c r="C103" s="71"/>
      <c r="D103" s="62" t="s">
        <v>189</v>
      </c>
      <c r="E103" s="27" t="s">
        <v>25</v>
      </c>
      <c r="F103" s="16" t="s">
        <v>28</v>
      </c>
      <c r="G103" s="9" t="s">
        <v>190</v>
      </c>
      <c r="H103" s="58">
        <f>L103*1.006</f>
        <v>133.87848000000002</v>
      </c>
      <c r="I103" s="58">
        <f t="shared" si="7"/>
        <v>669.39240000000007</v>
      </c>
      <c r="J103" s="58">
        <f t="shared" si="8"/>
        <v>765.01988571428581</v>
      </c>
      <c r="K103" s="8">
        <f t="shared" si="10"/>
        <v>2900.764151657143</v>
      </c>
      <c r="L103" s="51">
        <v>133.08000000000001</v>
      </c>
    </row>
    <row r="104" spans="2:12" x14ac:dyDescent="0.2">
      <c r="B104" s="95"/>
      <c r="C104" s="71"/>
      <c r="D104" s="64"/>
      <c r="E104" s="27" t="s">
        <v>27</v>
      </c>
      <c r="F104" s="16" t="s">
        <v>30</v>
      </c>
      <c r="G104" s="9" t="s">
        <v>191</v>
      </c>
      <c r="H104" s="58">
        <f>L104*1.015</f>
        <v>101.6827</v>
      </c>
      <c r="I104" s="58">
        <f t="shared" si="7"/>
        <v>508.4135</v>
      </c>
      <c r="J104" s="58">
        <f t="shared" si="8"/>
        <v>581.04399999999998</v>
      </c>
      <c r="K104" s="8">
        <f t="shared" si="10"/>
        <v>2203.1735869999998</v>
      </c>
      <c r="L104" s="51">
        <v>100.18</v>
      </c>
    </row>
    <row r="105" spans="2:12" ht="64" x14ac:dyDescent="0.2">
      <c r="B105" s="95"/>
      <c r="C105" s="71"/>
      <c r="D105" s="49" t="s">
        <v>285</v>
      </c>
      <c r="E105" s="27"/>
      <c r="F105" s="52" t="s">
        <v>32</v>
      </c>
      <c r="G105" s="9" t="s">
        <v>192</v>
      </c>
      <c r="H105" s="59">
        <v>85</v>
      </c>
      <c r="I105" s="58">
        <f t="shared" si="7"/>
        <v>425</v>
      </c>
      <c r="J105" s="58">
        <f t="shared" si="8"/>
        <v>485.71428571428572</v>
      </c>
      <c r="K105" s="8">
        <f t="shared" si="10"/>
        <v>1841.7071428571426</v>
      </c>
      <c r="L105" s="51">
        <v>77.3</v>
      </c>
    </row>
    <row r="106" spans="2:12" ht="30" x14ac:dyDescent="0.2">
      <c r="B106" s="95"/>
      <c r="C106" s="71"/>
      <c r="D106" s="62" t="s">
        <v>193</v>
      </c>
      <c r="E106" s="27" t="s">
        <v>25</v>
      </c>
      <c r="F106" s="16" t="s">
        <v>28</v>
      </c>
      <c r="G106" s="9" t="s">
        <v>194</v>
      </c>
      <c r="H106" s="58">
        <f>L106*1.006</f>
        <v>133.87848000000002</v>
      </c>
      <c r="I106" s="58">
        <f t="shared" si="7"/>
        <v>669.39240000000007</v>
      </c>
      <c r="J106" s="58">
        <f t="shared" si="8"/>
        <v>765.01988571428581</v>
      </c>
      <c r="K106" s="8">
        <f t="shared" si="10"/>
        <v>2900.764151657143</v>
      </c>
      <c r="L106" s="51">
        <v>133.08000000000001</v>
      </c>
    </row>
    <row r="107" spans="2:12" x14ac:dyDescent="0.2">
      <c r="B107" s="95"/>
      <c r="C107" s="71"/>
      <c r="D107" s="64"/>
      <c r="E107" s="6" t="s">
        <v>27</v>
      </c>
      <c r="F107" s="16" t="s">
        <v>30</v>
      </c>
      <c r="G107" s="9" t="s">
        <v>195</v>
      </c>
      <c r="H107" s="58">
        <v>105</v>
      </c>
      <c r="I107" s="58">
        <f t="shared" si="7"/>
        <v>525</v>
      </c>
      <c r="J107" s="58">
        <f t="shared" si="8"/>
        <v>600</v>
      </c>
      <c r="K107" s="8">
        <f t="shared" si="10"/>
        <v>2275.0499999999997</v>
      </c>
      <c r="L107" s="51">
        <v>100.18</v>
      </c>
    </row>
    <row r="108" spans="2:12" ht="64" x14ac:dyDescent="0.2">
      <c r="B108" s="95"/>
      <c r="C108" s="71"/>
      <c r="D108" s="49" t="s">
        <v>286</v>
      </c>
      <c r="E108" s="49"/>
      <c r="F108" s="52" t="s">
        <v>32</v>
      </c>
      <c r="G108" s="9" t="s">
        <v>196</v>
      </c>
      <c r="H108" s="59">
        <v>85</v>
      </c>
      <c r="I108" s="51">
        <f t="shared" si="7"/>
        <v>425</v>
      </c>
      <c r="J108" s="51">
        <f t="shared" si="8"/>
        <v>485.71428571428572</v>
      </c>
      <c r="K108" s="8">
        <f>(H108/7)*151.67</f>
        <v>1841.7071428571426</v>
      </c>
      <c r="L108" s="51">
        <v>77.3</v>
      </c>
    </row>
    <row r="109" spans="2:12" ht="30" x14ac:dyDescent="0.2">
      <c r="B109" s="95"/>
      <c r="C109" s="71"/>
      <c r="D109" s="62" t="s">
        <v>197</v>
      </c>
      <c r="E109" s="6" t="s">
        <v>25</v>
      </c>
      <c r="F109" s="16" t="s">
        <v>28</v>
      </c>
      <c r="G109" s="9" t="s">
        <v>198</v>
      </c>
      <c r="H109" s="7">
        <f>L109*1.006</f>
        <v>133.87848000000002</v>
      </c>
      <c r="I109" s="7">
        <f t="shared" si="7"/>
        <v>669.39240000000007</v>
      </c>
      <c r="J109" s="7">
        <f t="shared" si="8"/>
        <v>765.01988571428581</v>
      </c>
      <c r="K109" s="8">
        <f t="shared" si="10"/>
        <v>2900.764151657143</v>
      </c>
      <c r="L109" s="51">
        <v>133.08000000000001</v>
      </c>
    </row>
    <row r="110" spans="2:12" ht="30" x14ac:dyDescent="0.2">
      <c r="B110" s="95"/>
      <c r="C110" s="71"/>
      <c r="D110" s="64"/>
      <c r="E110" s="6" t="s">
        <v>27</v>
      </c>
      <c r="F110" s="16" t="s">
        <v>30</v>
      </c>
      <c r="G110" s="9" t="s">
        <v>199</v>
      </c>
      <c r="H110" s="7">
        <f>115.89</f>
        <v>115.89</v>
      </c>
      <c r="I110" s="7">
        <f t="shared" si="7"/>
        <v>579.44999999999993</v>
      </c>
      <c r="J110" s="7">
        <f t="shared" si="8"/>
        <v>662.2285714285714</v>
      </c>
      <c r="K110" s="8">
        <f t="shared" si="10"/>
        <v>2511.0051857142853</v>
      </c>
      <c r="L110" s="51">
        <v>100.18</v>
      </c>
    </row>
    <row r="111" spans="2:12" ht="80" x14ac:dyDescent="0.2">
      <c r="B111" s="95"/>
      <c r="C111" s="72"/>
      <c r="D111" s="49" t="s">
        <v>287</v>
      </c>
      <c r="E111" s="49"/>
      <c r="F111" s="52" t="s">
        <v>32</v>
      </c>
      <c r="G111" s="9" t="s">
        <v>200</v>
      </c>
      <c r="H111" s="59">
        <v>85</v>
      </c>
      <c r="I111" s="51">
        <f t="shared" si="7"/>
        <v>425</v>
      </c>
      <c r="J111" s="51">
        <f t="shared" si="8"/>
        <v>485.71428571428572</v>
      </c>
      <c r="K111" s="8">
        <f t="shared" si="10"/>
        <v>1841.7071428571426</v>
      </c>
      <c r="L111" s="51">
        <v>77.3</v>
      </c>
    </row>
    <row r="112" spans="2:12" ht="80" x14ac:dyDescent="0.2">
      <c r="B112" s="95"/>
      <c r="C112" s="70" t="s">
        <v>201</v>
      </c>
      <c r="D112" s="6" t="s">
        <v>202</v>
      </c>
      <c r="E112" s="6"/>
      <c r="F112" s="16" t="s">
        <v>13</v>
      </c>
      <c r="G112" s="9" t="s">
        <v>203</v>
      </c>
      <c r="H112" s="7">
        <f>L112*1.006</f>
        <v>149.81351999999998</v>
      </c>
      <c r="I112" s="7">
        <f t="shared" si="7"/>
        <v>749.06759999999997</v>
      </c>
      <c r="J112" s="7">
        <f t="shared" si="8"/>
        <v>856.07725714285709</v>
      </c>
      <c r="K112" s="8">
        <f t="shared" si="10"/>
        <v>3246.0309397714282</v>
      </c>
      <c r="L112" s="51">
        <v>148.91999999999999</v>
      </c>
    </row>
    <row r="113" spans="2:12" ht="45" x14ac:dyDescent="0.2">
      <c r="B113" s="95"/>
      <c r="C113" s="71"/>
      <c r="D113" s="49" t="s">
        <v>204</v>
      </c>
      <c r="E113" s="6" t="s">
        <v>27</v>
      </c>
      <c r="F113" s="16" t="s">
        <v>30</v>
      </c>
      <c r="G113" s="9" t="s">
        <v>205</v>
      </c>
      <c r="H113" s="58">
        <v>101.68</v>
      </c>
      <c r="I113" s="58">
        <f t="shared" si="7"/>
        <v>508.40000000000003</v>
      </c>
      <c r="J113" s="58">
        <f t="shared" si="8"/>
        <v>581.02857142857147</v>
      </c>
      <c r="K113" s="8">
        <f t="shared" si="10"/>
        <v>2203.1150857142857</v>
      </c>
      <c r="L113" s="51">
        <v>95.87</v>
      </c>
    </row>
    <row r="114" spans="2:12" ht="64" x14ac:dyDescent="0.2">
      <c r="B114" s="95"/>
      <c r="C114" s="71"/>
      <c r="D114" s="49" t="s">
        <v>298</v>
      </c>
      <c r="E114" s="49"/>
      <c r="F114" s="52" t="s">
        <v>32</v>
      </c>
      <c r="G114" s="9" t="s">
        <v>206</v>
      </c>
      <c r="H114" s="59">
        <v>85</v>
      </c>
      <c r="I114" s="51">
        <f t="shared" si="7"/>
        <v>425</v>
      </c>
      <c r="J114" s="51">
        <f t="shared" si="8"/>
        <v>485.71428571428572</v>
      </c>
      <c r="K114" s="8">
        <f t="shared" si="10"/>
        <v>1841.7071428571426</v>
      </c>
      <c r="L114" s="51">
        <v>77.3</v>
      </c>
    </row>
    <row r="115" spans="2:12" ht="32" x14ac:dyDescent="0.2">
      <c r="B115" s="95"/>
      <c r="C115" s="71"/>
      <c r="D115" s="6" t="s">
        <v>207</v>
      </c>
      <c r="E115" s="6"/>
      <c r="F115" s="16" t="s">
        <v>13</v>
      </c>
      <c r="G115" s="9" t="s">
        <v>208</v>
      </c>
      <c r="H115" s="7">
        <f>L115*1.006</f>
        <v>149.81351999999998</v>
      </c>
      <c r="I115" s="7">
        <f t="shared" si="7"/>
        <v>749.06759999999997</v>
      </c>
      <c r="J115" s="7">
        <f t="shared" si="8"/>
        <v>856.07725714285709</v>
      </c>
      <c r="K115" s="8">
        <f t="shared" si="10"/>
        <v>3246.0309397714282</v>
      </c>
      <c r="L115" s="51">
        <v>148.91999999999999</v>
      </c>
    </row>
    <row r="116" spans="2:12" ht="30" customHeight="1" x14ac:dyDescent="0.2">
      <c r="B116" s="95"/>
      <c r="C116" s="71"/>
      <c r="D116" s="49" t="s">
        <v>209</v>
      </c>
      <c r="E116" s="6"/>
      <c r="F116" s="16" t="s">
        <v>30</v>
      </c>
      <c r="G116" s="9" t="s">
        <v>210</v>
      </c>
      <c r="H116" s="7">
        <f>L116*1.015</f>
        <v>126.82424999999999</v>
      </c>
      <c r="I116" s="7">
        <f t="shared" si="7"/>
        <v>634.12124999999992</v>
      </c>
      <c r="J116" s="7">
        <f t="shared" si="8"/>
        <v>724.70999999999992</v>
      </c>
      <c r="K116" s="8">
        <f t="shared" si="10"/>
        <v>2747.9191424999995</v>
      </c>
      <c r="L116" s="51">
        <v>124.95</v>
      </c>
    </row>
    <row r="117" spans="2:12" ht="64" x14ac:dyDescent="0.2">
      <c r="B117" s="95"/>
      <c r="C117" s="72"/>
      <c r="D117" s="6" t="s">
        <v>288</v>
      </c>
      <c r="E117" s="6"/>
      <c r="F117" s="16" t="s">
        <v>32</v>
      </c>
      <c r="G117" s="9" t="s">
        <v>211</v>
      </c>
      <c r="H117" s="59">
        <v>85</v>
      </c>
      <c r="I117" s="51">
        <f t="shared" si="7"/>
        <v>425</v>
      </c>
      <c r="J117" s="51">
        <f t="shared" si="8"/>
        <v>485.71428571428572</v>
      </c>
      <c r="K117" s="8">
        <f t="shared" si="10"/>
        <v>1841.7071428571426</v>
      </c>
      <c r="L117" s="51">
        <v>77.3</v>
      </c>
    </row>
    <row r="118" spans="2:12" ht="64" x14ac:dyDescent="0.2">
      <c r="B118" s="95"/>
      <c r="C118" s="70" t="s">
        <v>212</v>
      </c>
      <c r="D118" s="6" t="s">
        <v>213</v>
      </c>
      <c r="E118" s="6"/>
      <c r="F118" s="16" t="s">
        <v>13</v>
      </c>
      <c r="G118" s="9" t="s">
        <v>214</v>
      </c>
      <c r="H118" s="7">
        <v>158.31</v>
      </c>
      <c r="I118" s="7">
        <f t="shared" si="7"/>
        <v>791.55000000000007</v>
      </c>
      <c r="J118" s="7">
        <f t="shared" si="8"/>
        <v>904.62857142857149</v>
      </c>
      <c r="K118" s="8">
        <f t="shared" si="10"/>
        <v>3430.1253857142856</v>
      </c>
      <c r="L118" s="51">
        <v>153.15</v>
      </c>
    </row>
    <row r="119" spans="2:12" x14ac:dyDescent="0.2">
      <c r="B119" s="95"/>
      <c r="C119" s="71"/>
      <c r="D119" s="62" t="s">
        <v>215</v>
      </c>
      <c r="E119" s="6" t="s">
        <v>25</v>
      </c>
      <c r="F119" s="16" t="s">
        <v>28</v>
      </c>
      <c r="G119" s="9" t="s">
        <v>216</v>
      </c>
      <c r="H119" s="7">
        <f>L119*1.006</f>
        <v>133.87848000000002</v>
      </c>
      <c r="I119" s="7">
        <f t="shared" si="7"/>
        <v>669.39240000000007</v>
      </c>
      <c r="J119" s="7">
        <f t="shared" si="8"/>
        <v>765.01988571428581</v>
      </c>
      <c r="K119" s="8">
        <f t="shared" si="10"/>
        <v>2900.764151657143</v>
      </c>
      <c r="L119" s="51">
        <v>133.08000000000001</v>
      </c>
    </row>
    <row r="120" spans="2:12" x14ac:dyDescent="0.2">
      <c r="B120" s="95"/>
      <c r="C120" s="71"/>
      <c r="D120" s="64"/>
      <c r="E120" s="47" t="s">
        <v>27</v>
      </c>
      <c r="F120" s="16" t="s">
        <v>35</v>
      </c>
      <c r="G120" s="9" t="s">
        <v>217</v>
      </c>
      <c r="H120" s="7">
        <f>L120*1.015</f>
        <v>115.89269999999999</v>
      </c>
      <c r="I120" s="7">
        <f t="shared" si="7"/>
        <v>579.46349999999995</v>
      </c>
      <c r="J120" s="7">
        <f t="shared" si="8"/>
        <v>662.24399999999991</v>
      </c>
      <c r="K120" s="8">
        <f t="shared" si="10"/>
        <v>2511.0636869999994</v>
      </c>
      <c r="L120" s="51">
        <v>114.18</v>
      </c>
    </row>
    <row r="121" spans="2:12" ht="64" x14ac:dyDescent="0.2">
      <c r="B121" s="96"/>
      <c r="C121" s="72"/>
      <c r="D121" s="49" t="s">
        <v>289</v>
      </c>
      <c r="E121" s="49"/>
      <c r="F121" s="52"/>
      <c r="G121" s="9" t="s">
        <v>218</v>
      </c>
      <c r="H121" s="59">
        <v>85</v>
      </c>
      <c r="I121" s="51">
        <f t="shared" si="7"/>
        <v>425</v>
      </c>
      <c r="J121" s="51">
        <f t="shared" si="8"/>
        <v>485.71428571428572</v>
      </c>
      <c r="K121" s="8">
        <f t="shared" si="10"/>
        <v>1841.7071428571426</v>
      </c>
      <c r="L121" s="51">
        <v>78.63</v>
      </c>
    </row>
    <row r="122" spans="2:12" ht="45" x14ac:dyDescent="0.2">
      <c r="B122" s="65" t="s">
        <v>219</v>
      </c>
      <c r="C122" s="68"/>
      <c r="D122" s="82" t="s">
        <v>220</v>
      </c>
      <c r="E122" s="6" t="s">
        <v>25</v>
      </c>
      <c r="F122" s="16" t="s">
        <v>28</v>
      </c>
      <c r="G122" s="37" t="s">
        <v>221</v>
      </c>
      <c r="H122" s="7">
        <f>L122*1.006</f>
        <v>142.37917999999999</v>
      </c>
      <c r="I122" s="7">
        <f t="shared" si="7"/>
        <v>711.89589999999998</v>
      </c>
      <c r="J122" s="7">
        <f t="shared" si="8"/>
        <v>813.59531428571427</v>
      </c>
      <c r="K122" s="8">
        <f t="shared" si="10"/>
        <v>3084.950032942857</v>
      </c>
      <c r="L122" s="51">
        <v>141.53</v>
      </c>
    </row>
    <row r="123" spans="2:12" x14ac:dyDescent="0.2">
      <c r="B123" s="66"/>
      <c r="C123" s="68"/>
      <c r="D123" s="88"/>
      <c r="E123" s="62" t="s">
        <v>27</v>
      </c>
      <c r="F123" s="82" t="s">
        <v>30</v>
      </c>
      <c r="G123" s="78" t="s">
        <v>222</v>
      </c>
      <c r="H123" s="60">
        <f>L123*1.015</f>
        <v>120.26734999999998</v>
      </c>
      <c r="I123" s="60">
        <f t="shared" si="7"/>
        <v>601.33674999999982</v>
      </c>
      <c r="J123" s="60">
        <f t="shared" si="8"/>
        <v>687.24199999999985</v>
      </c>
      <c r="K123" s="80">
        <f>(H123/7)*151.67</f>
        <v>2605.849853499999</v>
      </c>
      <c r="L123" s="75">
        <v>118.49</v>
      </c>
    </row>
    <row r="124" spans="2:12" x14ac:dyDescent="0.2">
      <c r="B124" s="66"/>
      <c r="C124" s="68"/>
      <c r="D124" s="88"/>
      <c r="E124" s="63"/>
      <c r="F124" s="83"/>
      <c r="G124" s="79"/>
      <c r="H124" s="61"/>
      <c r="I124" s="61"/>
      <c r="J124" s="61"/>
      <c r="K124" s="81"/>
      <c r="L124" s="75"/>
    </row>
    <row r="125" spans="2:12" ht="32" x14ac:dyDescent="0.2">
      <c r="B125" s="66"/>
      <c r="C125" s="68"/>
      <c r="D125" s="6" t="s">
        <v>223</v>
      </c>
      <c r="E125" s="6"/>
      <c r="F125" s="16" t="s">
        <v>40</v>
      </c>
      <c r="G125" s="9" t="s">
        <v>224</v>
      </c>
      <c r="H125" s="7">
        <f>85</f>
        <v>85</v>
      </c>
      <c r="I125" s="7">
        <f t="shared" ref="I125:I158" si="13">(H125/7)*35</f>
        <v>425</v>
      </c>
      <c r="J125" s="7">
        <f t="shared" ref="J125:J158" si="14">I125+(H125/7*1.25*4)</f>
        <v>485.71428571428572</v>
      </c>
      <c r="K125" s="8">
        <f>(H125/7)*151.67</f>
        <v>1841.7071428571426</v>
      </c>
      <c r="L125" s="51">
        <v>82.45</v>
      </c>
    </row>
    <row r="126" spans="2:12" ht="30" x14ac:dyDescent="0.2">
      <c r="B126" s="66"/>
      <c r="C126" s="68"/>
      <c r="D126" s="69" t="s">
        <v>225</v>
      </c>
      <c r="E126" s="6" t="s">
        <v>25</v>
      </c>
      <c r="F126" s="16" t="s">
        <v>28</v>
      </c>
      <c r="G126" s="9" t="s">
        <v>226</v>
      </c>
      <c r="H126" s="7">
        <f>L126*1.006</f>
        <v>125.37778</v>
      </c>
      <c r="I126" s="7">
        <f t="shared" si="13"/>
        <v>626.88889999999992</v>
      </c>
      <c r="J126" s="7">
        <f t="shared" si="14"/>
        <v>716.44445714285712</v>
      </c>
      <c r="K126" s="8">
        <f>(H126/7)*151.67</f>
        <v>2716.5782703714281</v>
      </c>
      <c r="L126" s="51">
        <v>124.63</v>
      </c>
    </row>
    <row r="127" spans="2:12" x14ac:dyDescent="0.2">
      <c r="B127" s="66"/>
      <c r="C127" s="68"/>
      <c r="D127" s="69"/>
      <c r="E127" s="62" t="s">
        <v>27</v>
      </c>
      <c r="F127" s="76" t="s">
        <v>30</v>
      </c>
      <c r="G127" s="78" t="s">
        <v>227</v>
      </c>
      <c r="H127" s="75">
        <v>100</v>
      </c>
      <c r="I127" s="60">
        <f t="shared" si="13"/>
        <v>500</v>
      </c>
      <c r="J127" s="60">
        <f t="shared" si="14"/>
        <v>571.42857142857144</v>
      </c>
      <c r="K127" s="80">
        <f t="shared" ref="K127" si="15">(H127/7)*151.67</f>
        <v>2166.7142857142858</v>
      </c>
      <c r="L127" s="75">
        <v>95.87</v>
      </c>
    </row>
    <row r="128" spans="2:12" x14ac:dyDescent="0.2">
      <c r="B128" s="66"/>
      <c r="C128" s="68"/>
      <c r="D128" s="69"/>
      <c r="E128" s="63"/>
      <c r="F128" s="77"/>
      <c r="G128" s="79"/>
      <c r="H128" s="75"/>
      <c r="I128" s="61"/>
      <c r="J128" s="61"/>
      <c r="K128" s="81"/>
      <c r="L128" s="75"/>
    </row>
    <row r="129" spans="2:12" ht="32" x14ac:dyDescent="0.2">
      <c r="B129" s="66"/>
      <c r="C129" s="68"/>
      <c r="D129" s="6" t="s">
        <v>228</v>
      </c>
      <c r="E129" s="6"/>
      <c r="F129" s="16" t="s">
        <v>32</v>
      </c>
      <c r="G129" s="9" t="s">
        <v>229</v>
      </c>
      <c r="H129" s="59">
        <v>85</v>
      </c>
      <c r="I129" s="7">
        <f t="shared" si="13"/>
        <v>425</v>
      </c>
      <c r="J129" s="7">
        <f t="shared" si="14"/>
        <v>485.71428571428572</v>
      </c>
      <c r="K129" s="8">
        <f>H129/7*151.67</f>
        <v>1841.7071428571426</v>
      </c>
      <c r="L129" s="51">
        <v>77.3</v>
      </c>
    </row>
    <row r="130" spans="2:12" x14ac:dyDescent="0.2">
      <c r="B130" s="66"/>
      <c r="C130" s="68"/>
      <c r="D130" s="69" t="s">
        <v>230</v>
      </c>
      <c r="E130" s="6" t="s">
        <v>25</v>
      </c>
      <c r="F130" s="16" t="s">
        <v>28</v>
      </c>
      <c r="G130" s="9" t="s">
        <v>231</v>
      </c>
      <c r="H130" s="7">
        <f>L130*1.006</f>
        <v>125.37778</v>
      </c>
      <c r="I130" s="7">
        <f t="shared" si="13"/>
        <v>626.88889999999992</v>
      </c>
      <c r="J130" s="7">
        <f t="shared" si="14"/>
        <v>716.44445714285712</v>
      </c>
      <c r="K130" s="8">
        <f>H130/7*151.67</f>
        <v>2716.5782703714281</v>
      </c>
      <c r="L130" s="51">
        <v>124.63</v>
      </c>
    </row>
    <row r="131" spans="2:12" x14ac:dyDescent="0.2">
      <c r="B131" s="66"/>
      <c r="C131" s="68"/>
      <c r="D131" s="69"/>
      <c r="E131" s="62" t="s">
        <v>27</v>
      </c>
      <c r="F131" s="73" t="s">
        <v>30</v>
      </c>
      <c r="G131" s="78" t="s">
        <v>232</v>
      </c>
      <c r="H131" s="60">
        <v>100</v>
      </c>
      <c r="I131" s="60">
        <f t="shared" si="13"/>
        <v>500</v>
      </c>
      <c r="J131" s="60">
        <f t="shared" si="14"/>
        <v>571.42857142857144</v>
      </c>
      <c r="K131" s="80">
        <f>H131/7*151.67</f>
        <v>2166.7142857142858</v>
      </c>
      <c r="L131" s="75">
        <v>95.87</v>
      </c>
    </row>
    <row r="132" spans="2:12" x14ac:dyDescent="0.2">
      <c r="B132" s="66"/>
      <c r="C132" s="68"/>
      <c r="D132" s="69"/>
      <c r="E132" s="63"/>
      <c r="F132" s="73"/>
      <c r="G132" s="79"/>
      <c r="H132" s="61"/>
      <c r="I132" s="61"/>
      <c r="J132" s="61"/>
      <c r="K132" s="86"/>
      <c r="L132" s="75"/>
    </row>
    <row r="133" spans="2:12" ht="33" thickBot="1" x14ac:dyDescent="0.25">
      <c r="B133" s="66"/>
      <c r="C133" s="68"/>
      <c r="D133" s="6" t="s">
        <v>233</v>
      </c>
      <c r="E133" s="6"/>
      <c r="F133" s="16" t="s">
        <v>32</v>
      </c>
      <c r="G133" s="9" t="s">
        <v>234</v>
      </c>
      <c r="H133" s="59">
        <v>85</v>
      </c>
      <c r="I133" s="7">
        <f t="shared" si="13"/>
        <v>425</v>
      </c>
      <c r="J133" s="7">
        <f t="shared" si="14"/>
        <v>485.71428571428572</v>
      </c>
      <c r="K133" s="8">
        <f>H133/7*151.67</f>
        <v>1841.7071428571426</v>
      </c>
      <c r="L133" s="51">
        <v>77.3</v>
      </c>
    </row>
    <row r="134" spans="2:12" ht="31" thickBot="1" x14ac:dyDescent="0.25">
      <c r="B134" s="66"/>
      <c r="C134" s="68"/>
      <c r="D134" s="69" t="s">
        <v>235</v>
      </c>
      <c r="E134" s="6" t="s">
        <v>25</v>
      </c>
      <c r="F134" s="16" t="s">
        <v>28</v>
      </c>
      <c r="G134" s="38" t="s">
        <v>236</v>
      </c>
      <c r="H134" s="7">
        <f>L134*1.006</f>
        <v>125.37778</v>
      </c>
      <c r="I134" s="7">
        <f t="shared" si="13"/>
        <v>626.88889999999992</v>
      </c>
      <c r="J134" s="7">
        <f t="shared" si="14"/>
        <v>716.44445714285712</v>
      </c>
      <c r="K134" s="8">
        <f>H134/7*151.67</f>
        <v>2716.5782703714281</v>
      </c>
      <c r="L134" s="51">
        <v>124.63</v>
      </c>
    </row>
    <row r="135" spans="2:12" x14ac:dyDescent="0.2">
      <c r="B135" s="66"/>
      <c r="C135" s="68"/>
      <c r="D135" s="69"/>
      <c r="E135" s="62" t="s">
        <v>27</v>
      </c>
      <c r="F135" s="73" t="s">
        <v>30</v>
      </c>
      <c r="G135" s="87" t="s">
        <v>237</v>
      </c>
      <c r="H135" s="60">
        <v>100</v>
      </c>
      <c r="I135" s="60">
        <f t="shared" si="13"/>
        <v>500</v>
      </c>
      <c r="J135" s="60">
        <f t="shared" si="14"/>
        <v>571.42857142857144</v>
      </c>
      <c r="K135" s="80">
        <f t="shared" ref="K135" si="16">H135/7*151.67</f>
        <v>2166.7142857142858</v>
      </c>
      <c r="L135" s="75">
        <v>95.87</v>
      </c>
    </row>
    <row r="136" spans="2:12" x14ac:dyDescent="0.2">
      <c r="B136" s="66"/>
      <c r="C136" s="68"/>
      <c r="D136" s="69"/>
      <c r="E136" s="63"/>
      <c r="F136" s="73"/>
      <c r="G136" s="87"/>
      <c r="H136" s="61"/>
      <c r="I136" s="61"/>
      <c r="J136" s="61"/>
      <c r="K136" s="81"/>
      <c r="L136" s="75"/>
    </row>
    <row r="137" spans="2:12" ht="32" x14ac:dyDescent="0.2">
      <c r="B137" s="66"/>
      <c r="C137" s="68"/>
      <c r="D137" s="6" t="s">
        <v>238</v>
      </c>
      <c r="E137" s="6"/>
      <c r="F137" s="16" t="s">
        <v>32</v>
      </c>
      <c r="G137" s="9" t="s">
        <v>239</v>
      </c>
      <c r="H137" s="59">
        <v>85</v>
      </c>
      <c r="I137" s="7">
        <f t="shared" si="13"/>
        <v>425</v>
      </c>
      <c r="J137" s="7">
        <f t="shared" si="14"/>
        <v>485.71428571428572</v>
      </c>
      <c r="K137" s="8">
        <f>H137/7*151.67</f>
        <v>1841.7071428571426</v>
      </c>
      <c r="L137" s="51">
        <v>77.3</v>
      </c>
    </row>
    <row r="138" spans="2:12" ht="30" x14ac:dyDescent="0.2">
      <c r="B138" s="66"/>
      <c r="C138" s="68"/>
      <c r="D138" s="69" t="s">
        <v>240</v>
      </c>
      <c r="E138" s="6" t="s">
        <v>25</v>
      </c>
      <c r="F138" s="16" t="s">
        <v>35</v>
      </c>
      <c r="G138" s="9" t="s">
        <v>241</v>
      </c>
      <c r="H138" s="7">
        <f>L138*1.015</f>
        <v>109.8839</v>
      </c>
      <c r="I138" s="7">
        <f t="shared" si="13"/>
        <v>549.41949999999997</v>
      </c>
      <c r="J138" s="7">
        <f t="shared" si="14"/>
        <v>627.90800000000002</v>
      </c>
      <c r="K138" s="8">
        <f>H138/7*151.67</f>
        <v>2380.8701589999996</v>
      </c>
      <c r="L138" s="51">
        <v>108.26</v>
      </c>
    </row>
    <row r="139" spans="2:12" x14ac:dyDescent="0.2">
      <c r="B139" s="66"/>
      <c r="C139" s="68"/>
      <c r="D139" s="69"/>
      <c r="E139" s="69" t="s">
        <v>27</v>
      </c>
      <c r="F139" s="73" t="s">
        <v>30</v>
      </c>
      <c r="G139" s="74" t="s">
        <v>242</v>
      </c>
      <c r="H139" s="75">
        <v>100</v>
      </c>
      <c r="I139" s="60">
        <f t="shared" si="13"/>
        <v>500</v>
      </c>
      <c r="J139" s="60">
        <f t="shared" si="14"/>
        <v>571.42857142857144</v>
      </c>
      <c r="K139" s="80">
        <f>H139/7*151.67</f>
        <v>2166.7142857142858</v>
      </c>
      <c r="L139" s="75">
        <v>95.87</v>
      </c>
    </row>
    <row r="140" spans="2:12" x14ac:dyDescent="0.2">
      <c r="B140" s="66"/>
      <c r="C140" s="68"/>
      <c r="D140" s="69"/>
      <c r="E140" s="69"/>
      <c r="F140" s="73"/>
      <c r="G140" s="74"/>
      <c r="H140" s="75"/>
      <c r="I140" s="61"/>
      <c r="J140" s="61"/>
      <c r="K140" s="86"/>
      <c r="L140" s="75"/>
    </row>
    <row r="141" spans="2:12" ht="48" x14ac:dyDescent="0.2">
      <c r="B141" s="66"/>
      <c r="C141" s="68"/>
      <c r="D141" s="6" t="s">
        <v>243</v>
      </c>
      <c r="E141" s="6"/>
      <c r="F141" s="16" t="s">
        <v>32</v>
      </c>
      <c r="G141" s="9" t="s">
        <v>244</v>
      </c>
      <c r="H141" s="59">
        <v>85</v>
      </c>
      <c r="I141" s="7">
        <f t="shared" si="13"/>
        <v>425</v>
      </c>
      <c r="J141" s="7">
        <f t="shared" si="14"/>
        <v>485.71428571428572</v>
      </c>
      <c r="K141" s="8">
        <f>H141/7*151.67</f>
        <v>1841.7071428571426</v>
      </c>
      <c r="L141" s="51">
        <v>77.3</v>
      </c>
    </row>
    <row r="142" spans="2:12" ht="64" x14ac:dyDescent="0.2">
      <c r="B142" s="66"/>
      <c r="C142" s="68"/>
      <c r="D142" s="6" t="s">
        <v>245</v>
      </c>
      <c r="E142" s="6"/>
      <c r="F142" s="16" t="s">
        <v>30</v>
      </c>
      <c r="G142" s="9" t="s">
        <v>246</v>
      </c>
      <c r="H142" s="7">
        <v>100</v>
      </c>
      <c r="I142" s="7">
        <f t="shared" si="13"/>
        <v>500</v>
      </c>
      <c r="J142" s="7">
        <f t="shared" si="14"/>
        <v>571.42857142857144</v>
      </c>
      <c r="K142" s="8">
        <f t="shared" ref="K142:K143" si="17">H142/7*151.67</f>
        <v>2166.7142857142858</v>
      </c>
      <c r="L142" s="51">
        <v>95.87</v>
      </c>
    </row>
    <row r="143" spans="2:12" ht="30" x14ac:dyDescent="0.2">
      <c r="B143" s="66"/>
      <c r="C143" s="68"/>
      <c r="D143" s="69" t="s">
        <v>247</v>
      </c>
      <c r="E143" s="6" t="s">
        <v>25</v>
      </c>
      <c r="F143" s="16" t="s">
        <v>35</v>
      </c>
      <c r="G143" s="9" t="s">
        <v>248</v>
      </c>
      <c r="H143" s="7">
        <f>L143*1.015</f>
        <v>109.8839</v>
      </c>
      <c r="I143" s="7">
        <f t="shared" si="13"/>
        <v>549.41949999999997</v>
      </c>
      <c r="J143" s="7">
        <f t="shared" si="14"/>
        <v>627.90800000000002</v>
      </c>
      <c r="K143" s="8">
        <f t="shared" si="17"/>
        <v>2380.8701589999996</v>
      </c>
      <c r="L143" s="51">
        <v>108.26</v>
      </c>
    </row>
    <row r="144" spans="2:12" x14ac:dyDescent="0.2">
      <c r="B144" s="66"/>
      <c r="C144" s="68"/>
      <c r="D144" s="69"/>
      <c r="E144" s="69" t="s">
        <v>27</v>
      </c>
      <c r="F144" s="73" t="s">
        <v>40</v>
      </c>
      <c r="G144" s="74" t="s">
        <v>249</v>
      </c>
      <c r="H144" s="75">
        <v>100</v>
      </c>
      <c r="I144" s="60">
        <f t="shared" si="13"/>
        <v>500</v>
      </c>
      <c r="J144" s="60">
        <f t="shared" si="14"/>
        <v>571.42857142857144</v>
      </c>
      <c r="K144" s="80">
        <f>H144/7*151.67</f>
        <v>2166.7142857142858</v>
      </c>
      <c r="L144" s="75">
        <v>82.45</v>
      </c>
    </row>
    <row r="145" spans="2:12" x14ac:dyDescent="0.2">
      <c r="B145" s="66"/>
      <c r="C145" s="68"/>
      <c r="D145" s="69"/>
      <c r="E145" s="69"/>
      <c r="F145" s="73"/>
      <c r="G145" s="74"/>
      <c r="H145" s="75"/>
      <c r="I145" s="61"/>
      <c r="J145" s="61"/>
      <c r="K145" s="86"/>
      <c r="L145" s="75"/>
    </row>
    <row r="146" spans="2:12" ht="32" x14ac:dyDescent="0.2">
      <c r="B146" s="66"/>
      <c r="C146" s="68"/>
      <c r="D146" s="6" t="s">
        <v>250</v>
      </c>
      <c r="E146" s="28"/>
      <c r="F146" s="16" t="s">
        <v>32</v>
      </c>
      <c r="G146" s="9" t="s">
        <v>251</v>
      </c>
      <c r="H146" s="59">
        <v>85</v>
      </c>
      <c r="I146" s="7">
        <f t="shared" si="13"/>
        <v>425</v>
      </c>
      <c r="J146" s="7">
        <f t="shared" si="14"/>
        <v>485.71428571428572</v>
      </c>
      <c r="K146" s="8">
        <f>H146/7*151.67</f>
        <v>1841.7071428571426</v>
      </c>
      <c r="L146" s="51">
        <v>77.3</v>
      </c>
    </row>
    <row r="147" spans="2:12" ht="30" x14ac:dyDescent="0.2">
      <c r="B147" s="66"/>
      <c r="C147" s="68"/>
      <c r="D147" s="62" t="s">
        <v>252</v>
      </c>
      <c r="E147" s="18" t="s">
        <v>25</v>
      </c>
      <c r="F147" s="16" t="s">
        <v>35</v>
      </c>
      <c r="G147" s="39" t="s">
        <v>253</v>
      </c>
      <c r="H147" s="7">
        <v>109.88</v>
      </c>
      <c r="I147" s="7">
        <v>542.91999999999996</v>
      </c>
      <c r="J147" s="7">
        <v>620.48</v>
      </c>
      <c r="K147" s="8">
        <v>2352.7199999999998</v>
      </c>
      <c r="L147" s="51">
        <v>108.26</v>
      </c>
    </row>
    <row r="148" spans="2:12" ht="30" x14ac:dyDescent="0.2">
      <c r="B148" s="66"/>
      <c r="C148" s="68"/>
      <c r="D148" s="63"/>
      <c r="E148" s="18" t="s">
        <v>27</v>
      </c>
      <c r="F148" s="16" t="s">
        <v>30</v>
      </c>
      <c r="G148" s="39" t="s">
        <v>254</v>
      </c>
      <c r="H148" s="7">
        <v>100</v>
      </c>
      <c r="I148" s="7">
        <f>(H148/7)*35</f>
        <v>500</v>
      </c>
      <c r="J148" s="7">
        <f>I148+(H148/7*4*1.25)</f>
        <v>571.42857142857144</v>
      </c>
      <c r="K148" s="8">
        <f>H148/7*151.67</f>
        <v>2166.7142857142858</v>
      </c>
      <c r="L148" s="51">
        <v>77.3</v>
      </c>
    </row>
    <row r="149" spans="2:12" ht="32" x14ac:dyDescent="0.2">
      <c r="B149" s="67"/>
      <c r="C149" s="68"/>
      <c r="D149" s="30" t="s">
        <v>255</v>
      </c>
      <c r="E149" s="6"/>
      <c r="F149" s="16" t="s">
        <v>32</v>
      </c>
      <c r="G149" s="20" t="s">
        <v>256</v>
      </c>
      <c r="H149" s="59">
        <v>85</v>
      </c>
      <c r="I149" s="7">
        <f t="shared" si="13"/>
        <v>425</v>
      </c>
      <c r="J149" s="7">
        <f t="shared" si="14"/>
        <v>485.71428571428572</v>
      </c>
      <c r="K149" s="8">
        <f t="shared" ref="K149:K158" si="18">H149/7*151.67</f>
        <v>1841.7071428571426</v>
      </c>
      <c r="L149" s="51">
        <v>77.3</v>
      </c>
    </row>
    <row r="150" spans="2:12" ht="32" x14ac:dyDescent="0.2">
      <c r="B150" s="31" t="s">
        <v>257</v>
      </c>
      <c r="C150" s="101" t="s">
        <v>258</v>
      </c>
      <c r="D150" s="29" t="s">
        <v>259</v>
      </c>
      <c r="E150" s="18"/>
      <c r="F150" s="16" t="s">
        <v>13</v>
      </c>
      <c r="G150" s="40" t="s">
        <v>260</v>
      </c>
      <c r="H150" s="7">
        <f>L150*1.006</f>
        <v>149.81351999999998</v>
      </c>
      <c r="I150" s="7">
        <f t="shared" si="13"/>
        <v>749.06759999999997</v>
      </c>
      <c r="J150" s="7">
        <f t="shared" si="14"/>
        <v>856.07725714285709</v>
      </c>
      <c r="K150" s="8">
        <f t="shared" si="18"/>
        <v>3246.0309397714282</v>
      </c>
      <c r="L150" s="51">
        <v>148.91999999999999</v>
      </c>
    </row>
    <row r="151" spans="2:12" ht="73" customHeight="1" x14ac:dyDescent="0.2">
      <c r="B151" s="32"/>
      <c r="C151" s="102"/>
      <c r="D151" s="47" t="s">
        <v>261</v>
      </c>
      <c r="E151" s="18"/>
      <c r="F151" s="17" t="s">
        <v>30</v>
      </c>
      <c r="G151" s="40" t="s">
        <v>262</v>
      </c>
      <c r="H151" s="7">
        <f>L151*1.015</f>
        <v>101.6827</v>
      </c>
      <c r="I151" s="7">
        <f t="shared" si="13"/>
        <v>508.4135</v>
      </c>
      <c r="J151" s="7">
        <f t="shared" si="14"/>
        <v>581.04399999999998</v>
      </c>
      <c r="K151" s="8">
        <f t="shared" si="18"/>
        <v>2203.1735869999998</v>
      </c>
      <c r="L151" s="51">
        <v>100.18</v>
      </c>
    </row>
    <row r="152" spans="2:12" ht="66" customHeight="1" x14ac:dyDescent="0.2">
      <c r="B152" s="32"/>
      <c r="C152" s="102"/>
      <c r="D152" s="49" t="s">
        <v>290</v>
      </c>
      <c r="E152" s="18"/>
      <c r="F152" s="52" t="s">
        <v>32</v>
      </c>
      <c r="G152" s="9" t="s">
        <v>263</v>
      </c>
      <c r="H152" s="51">
        <f>L152*1.04</f>
        <v>86.257599999999996</v>
      </c>
      <c r="I152" s="51">
        <f t="shared" si="13"/>
        <v>431.28800000000001</v>
      </c>
      <c r="J152" s="51">
        <f t="shared" si="14"/>
        <v>492.90057142857142</v>
      </c>
      <c r="K152" s="8">
        <f t="shared" si="18"/>
        <v>1868.9557417142855</v>
      </c>
      <c r="L152" s="51">
        <v>82.94</v>
      </c>
    </row>
    <row r="153" spans="2:12" ht="82" customHeight="1" x14ac:dyDescent="0.2">
      <c r="B153" s="32"/>
      <c r="C153" s="102"/>
      <c r="D153" s="47" t="s">
        <v>264</v>
      </c>
      <c r="E153" s="18"/>
      <c r="F153" s="16" t="s">
        <v>30</v>
      </c>
      <c r="G153" s="9" t="s">
        <v>265</v>
      </c>
      <c r="H153" s="7">
        <f>L153*1.015</f>
        <v>101.6827</v>
      </c>
      <c r="I153" s="7">
        <f t="shared" si="13"/>
        <v>508.4135</v>
      </c>
      <c r="J153" s="7">
        <f t="shared" si="14"/>
        <v>581.04399999999998</v>
      </c>
      <c r="K153" s="8">
        <f t="shared" si="18"/>
        <v>2203.1735869999998</v>
      </c>
      <c r="L153" s="51">
        <v>100.18</v>
      </c>
    </row>
    <row r="154" spans="2:12" ht="68" customHeight="1" x14ac:dyDescent="0.2">
      <c r="B154" s="32"/>
      <c r="C154" s="102"/>
      <c r="D154" s="49" t="s">
        <v>291</v>
      </c>
      <c r="E154" s="18"/>
      <c r="F154" s="46" t="s">
        <v>32</v>
      </c>
      <c r="G154" s="9" t="s">
        <v>266</v>
      </c>
      <c r="H154" s="51">
        <f>L154*1.04</f>
        <v>96.3352</v>
      </c>
      <c r="I154" s="51">
        <f t="shared" si="13"/>
        <v>481.67600000000004</v>
      </c>
      <c r="J154" s="51">
        <f t="shared" si="14"/>
        <v>550.48685714285716</v>
      </c>
      <c r="K154" s="8">
        <f t="shared" si="18"/>
        <v>2087.3085405714287</v>
      </c>
      <c r="L154" s="51">
        <v>92.63</v>
      </c>
    </row>
    <row r="155" spans="2:12" ht="64" customHeight="1" x14ac:dyDescent="0.2">
      <c r="B155" s="32"/>
      <c r="C155" s="102"/>
      <c r="D155" s="54" t="s">
        <v>267</v>
      </c>
      <c r="E155" s="18"/>
      <c r="F155" s="16" t="s">
        <v>30</v>
      </c>
      <c r="G155" s="13" t="s">
        <v>268</v>
      </c>
      <c r="H155" s="7">
        <f t="shared" ref="H155" si="19">L155*1.015</f>
        <v>101.6827</v>
      </c>
      <c r="I155" s="7">
        <f t="shared" si="13"/>
        <v>508.4135</v>
      </c>
      <c r="J155" s="7">
        <f t="shared" si="14"/>
        <v>581.04399999999998</v>
      </c>
      <c r="K155" s="8">
        <f t="shared" si="18"/>
        <v>2203.1735869999998</v>
      </c>
      <c r="L155" s="51">
        <v>100.18</v>
      </c>
    </row>
    <row r="156" spans="2:12" ht="64" x14ac:dyDescent="0.2">
      <c r="B156" s="32"/>
      <c r="C156" s="102"/>
      <c r="D156" s="50" t="s">
        <v>292</v>
      </c>
      <c r="E156" s="45"/>
      <c r="F156" s="46" t="s">
        <v>32</v>
      </c>
      <c r="G156" s="13" t="s">
        <v>269</v>
      </c>
      <c r="H156" s="51">
        <f>L156*1.04</f>
        <v>86.257599999999996</v>
      </c>
      <c r="I156" s="51">
        <f t="shared" si="13"/>
        <v>431.28800000000001</v>
      </c>
      <c r="J156" s="51">
        <f t="shared" si="14"/>
        <v>492.90057142857142</v>
      </c>
      <c r="K156" s="8">
        <f t="shared" si="18"/>
        <v>1868.9557417142855</v>
      </c>
      <c r="L156" s="51">
        <v>82.94</v>
      </c>
    </row>
    <row r="157" spans="2:12" ht="30" customHeight="1" x14ac:dyDescent="0.2">
      <c r="B157" s="32"/>
      <c r="C157" s="102"/>
      <c r="D157" s="47" t="s">
        <v>270</v>
      </c>
      <c r="E157" s="23"/>
      <c r="F157" s="16" t="s">
        <v>30</v>
      </c>
      <c r="G157" s="9" t="s">
        <v>271</v>
      </c>
      <c r="H157" s="7">
        <f>L157*1.015</f>
        <v>101.6827</v>
      </c>
      <c r="I157" s="7">
        <f t="shared" si="13"/>
        <v>508.4135</v>
      </c>
      <c r="J157" s="7">
        <f t="shared" si="14"/>
        <v>581.04399999999998</v>
      </c>
      <c r="K157" s="8">
        <f t="shared" si="18"/>
        <v>2203.1735869999998</v>
      </c>
      <c r="L157" s="51">
        <v>100.18</v>
      </c>
    </row>
    <row r="158" spans="2:12" ht="79" customHeight="1" x14ac:dyDescent="0.2">
      <c r="B158" s="32"/>
      <c r="C158" s="103"/>
      <c r="D158" s="49" t="s">
        <v>293</v>
      </c>
      <c r="E158" s="45"/>
      <c r="F158" s="33" t="s">
        <v>32</v>
      </c>
      <c r="G158" s="9" t="s">
        <v>272</v>
      </c>
      <c r="H158" s="51">
        <f>L158*1.04</f>
        <v>86.257599999999996</v>
      </c>
      <c r="I158" s="51">
        <f t="shared" si="13"/>
        <v>431.28800000000001</v>
      </c>
      <c r="J158" s="51">
        <f t="shared" si="14"/>
        <v>492.90057142857142</v>
      </c>
      <c r="K158" s="8">
        <f t="shared" si="18"/>
        <v>1868.9557417142855</v>
      </c>
      <c r="L158" s="51">
        <v>82.94</v>
      </c>
    </row>
    <row r="159" spans="2:12" ht="45" x14ac:dyDescent="0.2">
      <c r="B159" s="34" t="s">
        <v>273</v>
      </c>
      <c r="C159" s="35"/>
      <c r="D159" s="6" t="s">
        <v>274</v>
      </c>
      <c r="E159" s="18"/>
      <c r="F159" s="16" t="s">
        <v>30</v>
      </c>
      <c r="G159" s="9" t="s">
        <v>275</v>
      </c>
      <c r="H159" s="7">
        <f>L159*1.015</f>
        <v>107.14339999999999</v>
      </c>
      <c r="I159" s="7">
        <f>(H159/7)*35</f>
        <v>535.71699999999998</v>
      </c>
      <c r="J159" s="7">
        <f>I159+(H159/7*1.25*4)</f>
        <v>612.24799999999993</v>
      </c>
      <c r="K159" s="8">
        <f>H159/7*151.67</f>
        <v>2321.4913539999998</v>
      </c>
      <c r="L159" s="51">
        <v>105.56</v>
      </c>
    </row>
    <row r="160" spans="2:12" ht="80" x14ac:dyDescent="0.2">
      <c r="D160" s="28" t="s">
        <v>276</v>
      </c>
    </row>
  </sheetData>
  <mergeCells count="135">
    <mergeCell ref="C150:C158"/>
    <mergeCell ref="C34:C38"/>
    <mergeCell ref="C39:C42"/>
    <mergeCell ref="C30:C33"/>
    <mergeCell ref="C3:C15"/>
    <mergeCell ref="C70:C79"/>
    <mergeCell ref="D48:D49"/>
    <mergeCell ref="D51:D52"/>
    <mergeCell ref="D54:D56"/>
    <mergeCell ref="D143:D145"/>
    <mergeCell ref="D138:D140"/>
    <mergeCell ref="D130:D132"/>
    <mergeCell ref="D82:D84"/>
    <mergeCell ref="D126:D128"/>
    <mergeCell ref="D88:D89"/>
    <mergeCell ref="D100:D101"/>
    <mergeCell ref="D122:D124"/>
    <mergeCell ref="D85:D86"/>
    <mergeCell ref="D90:D91"/>
    <mergeCell ref="D36:D37"/>
    <mergeCell ref="D40:D41"/>
    <mergeCell ref="B3:B79"/>
    <mergeCell ref="C96:C111"/>
    <mergeCell ref="B96:B121"/>
    <mergeCell ref="F3:F7"/>
    <mergeCell ref="D9:D10"/>
    <mergeCell ref="F14:F15"/>
    <mergeCell ref="C16:C29"/>
    <mergeCell ref="D17:D18"/>
    <mergeCell ref="D23:D24"/>
    <mergeCell ref="D26:D27"/>
    <mergeCell ref="D31:D32"/>
    <mergeCell ref="F44:F45"/>
    <mergeCell ref="F72:F73"/>
    <mergeCell ref="F93:F95"/>
    <mergeCell ref="B80:B95"/>
    <mergeCell ref="C80:C81"/>
    <mergeCell ref="C82:C84"/>
    <mergeCell ref="D58:D59"/>
    <mergeCell ref="C85:C87"/>
    <mergeCell ref="C88:C95"/>
    <mergeCell ref="C62:C69"/>
    <mergeCell ref="F63:F64"/>
    <mergeCell ref="D68:D69"/>
    <mergeCell ref="E58:E59"/>
    <mergeCell ref="F58:F59"/>
    <mergeCell ref="G58:G59"/>
    <mergeCell ref="E68:E69"/>
    <mergeCell ref="K68:K69"/>
    <mergeCell ref="L68:L69"/>
    <mergeCell ref="F68:F69"/>
    <mergeCell ref="G68:G69"/>
    <mergeCell ref="H58:H59"/>
    <mergeCell ref="I58:I59"/>
    <mergeCell ref="J58:J59"/>
    <mergeCell ref="J68:J69"/>
    <mergeCell ref="C43:C61"/>
    <mergeCell ref="E55:E56"/>
    <mergeCell ref="F55:F56"/>
    <mergeCell ref="F135:F136"/>
    <mergeCell ref="L131:L132"/>
    <mergeCell ref="H55:H56"/>
    <mergeCell ref="I55:I56"/>
    <mergeCell ref="J55:J56"/>
    <mergeCell ref="K55:K56"/>
    <mergeCell ref="L55:L56"/>
    <mergeCell ref="K58:K59"/>
    <mergeCell ref="L58:L59"/>
    <mergeCell ref="G55:G56"/>
    <mergeCell ref="E123:E124"/>
    <mergeCell ref="L83:L84"/>
    <mergeCell ref="E83:E84"/>
    <mergeCell ref="J144:J145"/>
    <mergeCell ref="K144:K145"/>
    <mergeCell ref="L144:L145"/>
    <mergeCell ref="F139:F140"/>
    <mergeCell ref="G139:G140"/>
    <mergeCell ref="H139:H140"/>
    <mergeCell ref="I139:I140"/>
    <mergeCell ref="J139:J140"/>
    <mergeCell ref="K139:K140"/>
    <mergeCell ref="L139:L140"/>
    <mergeCell ref="J135:J136"/>
    <mergeCell ref="K135:K136"/>
    <mergeCell ref="L135:L136"/>
    <mergeCell ref="F131:F132"/>
    <mergeCell ref="G131:G132"/>
    <mergeCell ref="H131:H132"/>
    <mergeCell ref="I131:I132"/>
    <mergeCell ref="J131:J132"/>
    <mergeCell ref="K131:K132"/>
    <mergeCell ref="G135:G136"/>
    <mergeCell ref="H135:H136"/>
    <mergeCell ref="G127:G128"/>
    <mergeCell ref="H127:H128"/>
    <mergeCell ref="I127:I128"/>
    <mergeCell ref="J127:J128"/>
    <mergeCell ref="K127:K128"/>
    <mergeCell ref="L127:L128"/>
    <mergeCell ref="F83:F84"/>
    <mergeCell ref="H83:H84"/>
    <mergeCell ref="L123:L124"/>
    <mergeCell ref="F123:F124"/>
    <mergeCell ref="G123:G124"/>
    <mergeCell ref="H123:H124"/>
    <mergeCell ref="I123:I124"/>
    <mergeCell ref="J123:J124"/>
    <mergeCell ref="K123:K124"/>
    <mergeCell ref="G83:G84"/>
    <mergeCell ref="J83:J84"/>
    <mergeCell ref="K83:K84"/>
    <mergeCell ref="H68:H69"/>
    <mergeCell ref="I68:I69"/>
    <mergeCell ref="D147:D148"/>
    <mergeCell ref="D119:D120"/>
    <mergeCell ref="B122:B149"/>
    <mergeCell ref="C122:C149"/>
    <mergeCell ref="D103:D104"/>
    <mergeCell ref="D106:D107"/>
    <mergeCell ref="D109:D110"/>
    <mergeCell ref="D134:D136"/>
    <mergeCell ref="E135:E136"/>
    <mergeCell ref="C112:C117"/>
    <mergeCell ref="C118:C121"/>
    <mergeCell ref="E131:E132"/>
    <mergeCell ref="I83:I84"/>
    <mergeCell ref="E144:E145"/>
    <mergeCell ref="F144:F145"/>
    <mergeCell ref="G144:G145"/>
    <mergeCell ref="H144:H145"/>
    <mergeCell ref="I144:I145"/>
    <mergeCell ref="E139:E140"/>
    <mergeCell ref="I135:I136"/>
    <mergeCell ref="E127:E128"/>
    <mergeCell ref="F127:F128"/>
  </mergeCells>
  <phoneticPr fontId="14" type="noConversion"/>
  <pageMargins left="0.7" right="0.7" top="0.75" bottom="0.75" header="0.3" footer="0.3"/>
  <pageSetup paperSize="8" scale="51" fitToHeight="3" orientation="portrait" horizontalDpi="0" verticalDpi="0" copies="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Feuilles de calcul</vt:lpstr>
      </vt:variant>
      <vt:variant>
        <vt:i4>1</vt:i4>
      </vt:variant>
    </vt:vector>
  </HeadingPairs>
  <TitlesOfParts>
    <vt:vector size="1" baseType="lpstr">
      <vt:lpstr>Feuil1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Utilisateur de Microsoft Office</dc:creator>
  <cp:lastModifiedBy>Utilisateur de Microsoft Office</cp:lastModifiedBy>
  <cp:lastPrinted>2018-01-09T15:36:13Z</cp:lastPrinted>
  <dcterms:created xsi:type="dcterms:W3CDTF">2016-08-25T08:15:43Z</dcterms:created>
  <dcterms:modified xsi:type="dcterms:W3CDTF">2018-01-09T15:41:24Z</dcterms:modified>
</cp:coreProperties>
</file>